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йтинг" sheetId="1" state="visible" r:id="rId2"/>
  </sheets>
  <definedNames>
    <definedName function="false" hidden="false" localSheetId="0" name="_xlnm.Print_Area" vbProcedure="false">Рейтинг!$A$1:$X$31</definedName>
    <definedName function="false" hidden="false" localSheetId="0" name="_xlnm._FilterDatabase" vbProcedure="false">Рейтинг!$X$2:$X$31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<sst xmlns="http://schemas.openxmlformats.org/spreadsheetml/2006/main" count="59" uniqueCount="53">
  <si>
    <t xml:space="preserve">Наименование                                                          муниципального образования Костромской области</t>
  </si>
  <si>
    <t xml:space="preserve">Критерий №1</t>
  </si>
  <si>
    <t xml:space="preserve">Критерий №2</t>
  </si>
  <si>
    <t xml:space="preserve">Критерий №3</t>
  </si>
  <si>
    <t xml:space="preserve">Критерий №4</t>
  </si>
  <si>
    <t xml:space="preserve">Критерий №5</t>
  </si>
  <si>
    <t xml:space="preserve">Критерий №6</t>
  </si>
  <si>
    <t xml:space="preserve">Критерий №7</t>
  </si>
  <si>
    <t xml:space="preserve">Общая численность населения Костромской области, систематически занимающихся 
физической культурой и спортом
</t>
  </si>
  <si>
    <t xml:space="preserve">Население, зарегистрированное в электронной базе данных, относящихся к реализации комплекса ГТО</t>
  </si>
  <si>
    <t xml:space="preserve">Доля населения, зарегистрированного в электронной базе данных, от общей численности населения, систематически занимающихся 
физической культурой и спортом
 на территории муниципального образования</t>
  </si>
  <si>
    <t xml:space="preserve">Баллы</t>
  </si>
  <si>
    <t xml:space="preserve">Население, принявшее участие в выполнении нормативов испытаний (тестов) комплекса ГТО</t>
  </si>
  <si>
    <t xml:space="preserve">Доля населения, принявшего участие в выполнении нормативов испытаний (тестов) комплекса ГТО от населения, зарегистрированного в электронной базе данных
 на территории  муниципального образования </t>
  </si>
  <si>
    <t xml:space="preserve">Доля населения, принявшего участие в выполнении нормативов испытаний (тестов) комплекса ГТО, от численности населения систематически занимающихся 
физической культурой и спортом
на территории муниципального образования </t>
  </si>
  <si>
    <t xml:space="preserve">Общее количество знаков</t>
  </si>
  <si>
    <t xml:space="preserve">Доля населения, выполнившего нормативы испытаний (тестов) комплекса ГТО на знаки отличия, от общей численности населения систематически занимающихся 
физической культурой и спортом
 на территории муниципального образования </t>
  </si>
  <si>
    <t xml:space="preserve">Доля населения, выполнившего нормативы испытаний (тестов) комплекса ГТО на знаки отличия, 
 от принявших участие в выполнении нормативов испытаний (тестов) комплекса ГТО</t>
  </si>
  <si>
    <t xml:space="preserve">Ставки в центрах тестирования (или структурных подразделениях организаций, наделенных правом по оценке выполнения нормативов испытаний (тестов) комплекса ГТО) для оказания государственной услуги населению</t>
  </si>
  <si>
    <t xml:space="preserve">Население, систематически занимающееся 
физической культурой и спортом, приходящееся на одну ставку штатного расписания центров тестирования</t>
  </si>
  <si>
    <t xml:space="preserve">Доля населения, систематически занимающееся 
физической культурой и спортом на
территории субъекта Российской Федерации, приходящегося на одну ставку штатного расписания центров тестирования</t>
  </si>
  <si>
    <t xml:space="preserve">Количество опубликованных материалов по вопросам внедрения комплекса ГТО в региональных средствах массовой информации за оцениваемый период</t>
  </si>
  <si>
    <t xml:space="preserve">ВСЕГО БАЛЛОВ</t>
  </si>
  <si>
    <t xml:space="preserve">Место в рейтинге</t>
  </si>
  <si>
    <t xml:space="preserve">Поназыревский </t>
  </si>
  <si>
    <t xml:space="preserve">Кадыйский </t>
  </si>
  <si>
    <t xml:space="preserve">Павинский </t>
  </si>
  <si>
    <t xml:space="preserve">город Буй</t>
  </si>
  <si>
    <t xml:space="preserve">город Мантурово</t>
  </si>
  <si>
    <t xml:space="preserve">Межевской </t>
  </si>
  <si>
    <t xml:space="preserve">Пыщугский </t>
  </si>
  <si>
    <t xml:space="preserve">Вохомский </t>
  </si>
  <si>
    <t xml:space="preserve">Солигаличский </t>
  </si>
  <si>
    <t xml:space="preserve">Октябрьский </t>
  </si>
  <si>
    <t xml:space="preserve">Макарьевский </t>
  </si>
  <si>
    <t xml:space="preserve">Антроповский </t>
  </si>
  <si>
    <t xml:space="preserve">город Кострома</t>
  </si>
  <si>
    <t xml:space="preserve">Красносельский </t>
  </si>
  <si>
    <t xml:space="preserve">город Шарья</t>
  </si>
  <si>
    <t xml:space="preserve">Кологривский </t>
  </si>
  <si>
    <t xml:space="preserve">Нея и Нейский район</t>
  </si>
  <si>
    <t xml:space="preserve">город Галич</t>
  </si>
  <si>
    <t xml:space="preserve">Парфеньевский </t>
  </si>
  <si>
    <t xml:space="preserve">Чухломский </t>
  </si>
  <si>
    <t xml:space="preserve">Сусанинский </t>
  </si>
  <si>
    <t xml:space="preserve">Галичский </t>
  </si>
  <si>
    <t xml:space="preserve">Островский </t>
  </si>
  <si>
    <t xml:space="preserve">Костромской </t>
  </si>
  <si>
    <t xml:space="preserve">Шарьинский </t>
  </si>
  <si>
    <t xml:space="preserve">Нерехта и Нерехтский район</t>
  </si>
  <si>
    <t xml:space="preserve">город Волгореченск</t>
  </si>
  <si>
    <t xml:space="preserve">Судиславский </t>
  </si>
  <si>
    <t xml:space="preserve">Буйский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</si>
</sst>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%"/>
    <numFmt numFmtId="167" formatCode="#,##0"/>
    <numFmt numFmtId="168" formatCode="0"/>
    <numFmt numFmtId="169" formatCode="General"/>
  </numFmts>
  <fonts count="1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6"/>
      <color rgb="FF000000"/>
      <name val="Arial"/>
      <family val="2"/>
      <charset val="204"/>
    </font>
    <font>
      <b val="true"/>
      <sz val="12"/>
      <color rgb="FF000000"/>
      <name val="Arial"/>
      <family val="2"/>
      <charset val="204"/>
    </font>
    <font>
      <sz val="20"/>
      <name val="Calibri"/>
      <family val="2"/>
      <charset val="204"/>
    </font>
    <font>
      <sz val="20"/>
      <color rgb="FF000000"/>
      <name val="Calibri"/>
      <family val="2"/>
      <charset val="204"/>
    </font>
    <font>
      <b val="true"/>
      <sz val="20"/>
      <color rgb="FF000000"/>
      <name val="Calibri"/>
      <family val="2"/>
      <charset val="204"/>
    </font>
    <font>
      <sz val="16"/>
      <color rgb="FF000000"/>
      <name val="Arial"/>
      <family val="2"/>
      <charset val="204"/>
    </font>
    <font>
      <sz val="16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99CCFF"/>
        <bgColor rgb="FFBDD7EE"/>
      </patternFill>
    </fill>
    <fill>
      <patternFill patternType="solid">
        <fgColor rgb="FFFFFF99"/>
        <bgColor rgb="FFFFFFCC"/>
      </patternFill>
    </fill>
    <fill>
      <patternFill patternType="solid">
        <fgColor rgb="FF339966"/>
        <bgColor rgb="FF008080"/>
      </patternFill>
    </fill>
    <fill>
      <patternFill patternType="solid">
        <fgColor rgb="FFC0C0C0"/>
        <bgColor rgb="FFBDD7EE"/>
      </patternFill>
    </fill>
    <fill>
      <patternFill patternType="solid">
        <fgColor rgb="FFBDD7EE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11" fillId="6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  <cellStyle name="Обычный 2" xfId="21"/>
    <cellStyle name="Обычный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F32"/>
  <sheetViews>
    <sheetView showFormulas="false" showGridLines="false" showRowColHeaders="true" showZeros="true" rightToLeft="false" tabSelected="true" showOutlineSymbols="true" defaultGridColor="true" view="pageBreakPreview" topLeftCell="A1" colorId="64" zoomScale="40" zoomScaleNormal="80" zoomScalePageLayoutView="40" workbookViewId="0">
      <pane xSplit="1" ySplit="0" topLeftCell="D1" activePane="topRight" state="frozen"/>
      <selection pane="topLeft" activeCell="A1" activeCellId="0" sqref="A1"/>
      <selection pane="topRight" activeCell="Q35" activeCellId="0" sqref="Q35"/>
    </sheetView>
  </sheetViews>
  <sheetFormatPr defaultColWidth="8.8671875" defaultRowHeight="15.75" zeroHeight="false" outlineLevelRow="0" outlineLevelCol="0"/>
  <cols>
    <col collapsed="false" customWidth="true" hidden="false" outlineLevel="0" max="1" min="1" style="1" width="54.29"/>
    <col collapsed="false" customWidth="true" hidden="false" outlineLevel="0" max="2" min="2" style="2" width="20.42"/>
    <col collapsed="false" customWidth="true" hidden="false" outlineLevel="0" max="3" min="3" style="3" width="23.28"/>
    <col collapsed="false" customWidth="true" hidden="false" outlineLevel="0" max="4" min="4" style="2" width="24.15"/>
    <col collapsed="false" customWidth="true" hidden="false" outlineLevel="0" max="5" min="5" style="4" width="6.15"/>
    <col collapsed="false" customWidth="true" hidden="false" outlineLevel="0" max="7" min="6" style="3" width="30.28"/>
    <col collapsed="false" customWidth="true" hidden="false" outlineLevel="0" max="8" min="8" style="5" width="6.01"/>
    <col collapsed="false" customWidth="true" hidden="false" outlineLevel="0" max="9" min="9" style="3" width="30.28"/>
    <col collapsed="false" customWidth="true" hidden="false" outlineLevel="0" max="10" min="10" style="5" width="6.42"/>
    <col collapsed="false" customWidth="true" hidden="false" outlineLevel="0" max="11" min="11" style="3" width="25.14"/>
    <col collapsed="false" customWidth="true" hidden="false" outlineLevel="0" max="12" min="12" style="2" width="28.71"/>
    <col collapsed="false" customWidth="true" hidden="false" outlineLevel="0" max="13" min="13" style="4" width="6.42"/>
    <col collapsed="false" customWidth="true" hidden="false" outlineLevel="0" max="14" min="14" style="2" width="26"/>
    <col collapsed="false" customWidth="true" hidden="false" outlineLevel="0" max="15" min="15" style="4" width="6.71"/>
    <col collapsed="false" customWidth="true" hidden="false" outlineLevel="0" max="17" min="16" style="2" width="27.42"/>
    <col collapsed="false" customWidth="true" hidden="false" outlineLevel="0" max="18" min="18" style="6" width="32.71"/>
    <col collapsed="false" customWidth="true" hidden="true" outlineLevel="0" max="19" min="19" style="7" width="13.7"/>
    <col collapsed="false" customWidth="true" hidden="false" outlineLevel="0" max="20" min="20" style="8" width="6.01"/>
    <col collapsed="false" customWidth="true" hidden="false" outlineLevel="0" max="21" min="21" style="2" width="19.42"/>
    <col collapsed="false" customWidth="true" hidden="false" outlineLevel="0" max="22" min="22" style="4" width="6.42"/>
    <col collapsed="false" customWidth="true" hidden="false" outlineLevel="0" max="23" min="23" style="6" width="12.42"/>
    <col collapsed="false" customWidth="true" hidden="false" outlineLevel="0" max="24" min="24" style="2" width="10.71"/>
    <col collapsed="false" customWidth="false" hidden="false" outlineLevel="0" max="240" min="25" style="3" width="8.86"/>
    <col collapsed="false" customWidth="false" hidden="false" outlineLevel="0" max="1025" min="241" style="2" width="8.86"/>
  </cols>
  <sheetData>
    <row r="1" s="16" customFormat="true" ht="14.25" hidden="false" customHeight="true" outlineLevel="0" collapsed="false">
      <c r="A1" s="9" t="s">
        <v>0</v>
      </c>
      <c r="B1" s="10"/>
      <c r="C1" s="10"/>
      <c r="D1" s="11" t="s">
        <v>1</v>
      </c>
      <c r="E1" s="11"/>
      <c r="F1" s="10"/>
      <c r="G1" s="11" t="s">
        <v>2</v>
      </c>
      <c r="H1" s="11"/>
      <c r="I1" s="11" t="s">
        <v>3</v>
      </c>
      <c r="J1" s="11"/>
      <c r="K1" s="10"/>
      <c r="L1" s="11" t="s">
        <v>4</v>
      </c>
      <c r="M1" s="11"/>
      <c r="N1" s="11" t="s">
        <v>5</v>
      </c>
      <c r="O1" s="11"/>
      <c r="P1" s="10"/>
      <c r="Q1" s="10"/>
      <c r="R1" s="11" t="s">
        <v>6</v>
      </c>
      <c r="S1" s="12"/>
      <c r="T1" s="11"/>
      <c r="U1" s="11" t="s">
        <v>7</v>
      </c>
      <c r="V1" s="11"/>
      <c r="W1" s="13"/>
      <c r="X1" s="14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</row>
    <row r="2" s="16" customFormat="true" ht="309" hidden="false" customHeight="true" outlineLevel="0" collapsed="false">
      <c r="A2" s="9"/>
      <c r="B2" s="10" t="s">
        <v>8</v>
      </c>
      <c r="C2" s="10" t="s">
        <v>9</v>
      </c>
      <c r="D2" s="17" t="s">
        <v>10</v>
      </c>
      <c r="E2" s="18" t="s">
        <v>11</v>
      </c>
      <c r="F2" s="10" t="s">
        <v>12</v>
      </c>
      <c r="G2" s="17" t="s">
        <v>13</v>
      </c>
      <c r="H2" s="18" t="s">
        <v>11</v>
      </c>
      <c r="I2" s="17" t="s">
        <v>14</v>
      </c>
      <c r="J2" s="18" t="s">
        <v>11</v>
      </c>
      <c r="K2" s="10" t="s">
        <v>15</v>
      </c>
      <c r="L2" s="17" t="s">
        <v>16</v>
      </c>
      <c r="M2" s="18" t="s">
        <v>11</v>
      </c>
      <c r="N2" s="17" t="s">
        <v>17</v>
      </c>
      <c r="O2" s="18" t="s">
        <v>11</v>
      </c>
      <c r="P2" s="10" t="s">
        <v>18</v>
      </c>
      <c r="Q2" s="10" t="s">
        <v>19</v>
      </c>
      <c r="R2" s="17" t="s">
        <v>20</v>
      </c>
      <c r="S2" s="12"/>
      <c r="T2" s="18" t="s">
        <v>11</v>
      </c>
      <c r="U2" s="17" t="s">
        <v>21</v>
      </c>
      <c r="V2" s="18" t="s">
        <v>11</v>
      </c>
      <c r="W2" s="13" t="s">
        <v>22</v>
      </c>
      <c r="X2" s="14" t="s">
        <v>23</v>
      </c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</row>
    <row r="3" customFormat="false" ht="35.25" hidden="false" customHeight="true" outlineLevel="0" collapsed="false">
      <c r="A3" s="19" t="s">
        <v>24</v>
      </c>
      <c r="B3" s="20" t="n">
        <v>1872</v>
      </c>
      <c r="C3" s="20" t="n">
        <v>1142</v>
      </c>
      <c r="D3" s="21" t="n">
        <f aca="false">C3/B3</f>
        <v>0.610042735042735</v>
      </c>
      <c r="E3" s="22" t="n">
        <f aca="false">RANK(D3,D:D,1)</f>
        <v>19</v>
      </c>
      <c r="F3" s="20" t="n">
        <v>52</v>
      </c>
      <c r="G3" s="21" t="n">
        <f aca="false">F3/C3</f>
        <v>0.0455341506129597</v>
      </c>
      <c r="H3" s="22" t="n">
        <f aca="false">RANK(G3,G:G,1)</f>
        <v>27</v>
      </c>
      <c r="I3" s="21" t="n">
        <f aca="false">F3/B3</f>
        <v>0.0277777777777778</v>
      </c>
      <c r="J3" s="22" t="n">
        <f aca="false">RANK(I3,I:I,1)</f>
        <v>27</v>
      </c>
      <c r="K3" s="20" t="n">
        <v>32</v>
      </c>
      <c r="L3" s="21" t="n">
        <f aca="false">K3/B3</f>
        <v>0.0170940170940171</v>
      </c>
      <c r="M3" s="23" t="n">
        <f aca="false">RANK(L3,L:L,1)</f>
        <v>29</v>
      </c>
      <c r="N3" s="24" t="n">
        <f aca="false">K3/F3</f>
        <v>0.615384615384615</v>
      </c>
      <c r="O3" s="23" t="n">
        <f aca="false">RANK(N3,N:N,1)</f>
        <v>20</v>
      </c>
      <c r="P3" s="20" t="n">
        <v>1</v>
      </c>
      <c r="Q3" s="25" t="n">
        <v>1872</v>
      </c>
      <c r="R3" s="21" t="n">
        <f aca="false">Q3/SUM(Q$3:Q$31)</f>
        <v>0.0194596617428456</v>
      </c>
      <c r="S3" s="26" t="n">
        <f aca="false">IF(Q3/SUM(Q$3:Q$31)=0,1,Q3/SUM(Q$3:Q$31))</f>
        <v>0.0194596617428456</v>
      </c>
      <c r="T3" s="23" t="n">
        <f aca="false">IF(S3=1,0,RANK(S3,S:S,0))</f>
        <v>20</v>
      </c>
      <c r="U3" s="27" t="n">
        <v>7</v>
      </c>
      <c r="V3" s="28" t="n">
        <f aca="false">RANK(U3,U:U,1)</f>
        <v>14</v>
      </c>
      <c r="W3" s="29" t="n">
        <f aca="false">SUM(E3,H3,J3,M3,O3,T3,V3)</f>
        <v>156</v>
      </c>
      <c r="X3" s="30" t="n">
        <f aca="false">RANK(W3,W:W,0)</f>
        <v>1</v>
      </c>
    </row>
    <row r="4" customFormat="false" ht="37.5" hidden="false" customHeight="true" outlineLevel="0" collapsed="false">
      <c r="A4" s="19" t="s">
        <v>25</v>
      </c>
      <c r="B4" s="20" t="n">
        <v>2527</v>
      </c>
      <c r="C4" s="20" t="n">
        <v>1601</v>
      </c>
      <c r="D4" s="21" t="n">
        <f aca="false">C4/B4</f>
        <v>0.633557578155916</v>
      </c>
      <c r="E4" s="22" t="n">
        <f aca="false">RANK(D4,D:D,1)</f>
        <v>21</v>
      </c>
      <c r="F4" s="20" t="n">
        <v>75</v>
      </c>
      <c r="G4" s="21" t="n">
        <f aca="false">F4/C4</f>
        <v>0.0468457214241099</v>
      </c>
      <c r="H4" s="22" t="n">
        <f aca="false">RANK(G4,G:G,1)</f>
        <v>28</v>
      </c>
      <c r="I4" s="21" t="n">
        <f aca="false">F4/B4</f>
        <v>0.0296794618124258</v>
      </c>
      <c r="J4" s="22" t="n">
        <f aca="false">RANK(I4,I:I,1)</f>
        <v>29</v>
      </c>
      <c r="K4" s="20" t="n">
        <v>25</v>
      </c>
      <c r="L4" s="21" t="n">
        <f aca="false">K4/B4</f>
        <v>0.00989315393747527</v>
      </c>
      <c r="M4" s="23" t="n">
        <f aca="false">RANK(L4,L:L,1)</f>
        <v>26</v>
      </c>
      <c r="N4" s="24" t="n">
        <f aca="false">K4/F4</f>
        <v>0.333333333333333</v>
      </c>
      <c r="O4" s="23" t="n">
        <f aca="false">RANK(N4,N:N,1)</f>
        <v>13</v>
      </c>
      <c r="P4" s="20" t="n">
        <v>1</v>
      </c>
      <c r="Q4" s="25" t="n">
        <v>2527</v>
      </c>
      <c r="R4" s="21" t="n">
        <f aca="false">Q4/SUM(Q$3:Q$31)</f>
        <v>0.026268464329151</v>
      </c>
      <c r="S4" s="26" t="n">
        <f aca="false">IF(Q4/SUM(Q$3:Q$31)=0,1,Q4/SUM(Q$3:Q$31))</f>
        <v>0.026268464329151</v>
      </c>
      <c r="T4" s="23" t="n">
        <f aca="false">IF(S4=1,0,RANK(S4,S:S,0))</f>
        <v>16</v>
      </c>
      <c r="U4" s="27" t="n">
        <v>7</v>
      </c>
      <c r="V4" s="28" t="n">
        <f aca="false">RANK(U4,U:U,1)</f>
        <v>14</v>
      </c>
      <c r="W4" s="29" t="n">
        <f aca="false">SUM(E4,H4,J4,M4,O4,T4,V4)</f>
        <v>147</v>
      </c>
      <c r="X4" s="30" t="n">
        <f aca="false">RANK(W4,W:W,0)</f>
        <v>2</v>
      </c>
    </row>
    <row r="5" customFormat="false" ht="37.5" hidden="false" customHeight="true" outlineLevel="0" collapsed="false">
      <c r="A5" s="19" t="s">
        <v>26</v>
      </c>
      <c r="B5" s="20" t="n">
        <v>975</v>
      </c>
      <c r="C5" s="20" t="n">
        <v>646</v>
      </c>
      <c r="D5" s="21" t="n">
        <f aca="false">C5/B5</f>
        <v>0.662564102564103</v>
      </c>
      <c r="E5" s="22" t="n">
        <f aca="false">RANK(D5,D:D,1)</f>
        <v>22</v>
      </c>
      <c r="F5" s="20" t="n">
        <v>21</v>
      </c>
      <c r="G5" s="21" t="n">
        <f aca="false">F5/C5</f>
        <v>0.0325077399380805</v>
      </c>
      <c r="H5" s="22" t="n">
        <f aca="false">RANK(G5,G:G,1)</f>
        <v>20</v>
      </c>
      <c r="I5" s="21" t="n">
        <f aca="false">F5/B5</f>
        <v>0.0215384615384615</v>
      </c>
      <c r="J5" s="22" t="n">
        <f aca="false">RANK(I5,I:I,1)</f>
        <v>24</v>
      </c>
      <c r="K5" s="20" t="n">
        <v>10</v>
      </c>
      <c r="L5" s="21" t="n">
        <f aca="false">K5/B5</f>
        <v>0.0102564102564103</v>
      </c>
      <c r="M5" s="23" t="n">
        <f aca="false">RANK(L5,L:L,1)</f>
        <v>27</v>
      </c>
      <c r="N5" s="24" t="n">
        <f aca="false">K5/F5</f>
        <v>0.476190476190476</v>
      </c>
      <c r="O5" s="23" t="n">
        <f aca="false">RANK(N5,N:N,1)</f>
        <v>16</v>
      </c>
      <c r="P5" s="20" t="n">
        <v>1</v>
      </c>
      <c r="Q5" s="25" t="n">
        <v>975</v>
      </c>
      <c r="R5" s="21" t="n">
        <f aca="false">Q5/SUM(Q$3:Q$31)</f>
        <v>0.0101352404910654</v>
      </c>
      <c r="S5" s="26" t="n">
        <f aca="false">IF(Q5/SUM(Q$3:Q$31)=0,1,Q5/SUM(Q$3:Q$31))</f>
        <v>0.0101352404910654</v>
      </c>
      <c r="T5" s="23" t="n">
        <f aca="false">IF(S5=1,0,RANK(S5,S:S,0))</f>
        <v>27</v>
      </c>
      <c r="U5" s="27" t="n">
        <v>2</v>
      </c>
      <c r="V5" s="28" t="n">
        <f aca="false">RANK(U5,U:U,1)</f>
        <v>5</v>
      </c>
      <c r="W5" s="29" t="n">
        <f aca="false">SUM(E5,H5,J5,M5,O5,T5,V5)</f>
        <v>141</v>
      </c>
      <c r="X5" s="30" t="n">
        <f aca="false">RANK(W5,W:W,0)</f>
        <v>3</v>
      </c>
    </row>
    <row r="6" customFormat="false" ht="37.5" hidden="false" customHeight="true" outlineLevel="0" collapsed="false">
      <c r="A6" s="19" t="s">
        <v>27</v>
      </c>
      <c r="B6" s="20" t="n">
        <v>9259</v>
      </c>
      <c r="C6" s="20" t="n">
        <v>4569</v>
      </c>
      <c r="D6" s="21" t="n">
        <f aca="false">C6/B6</f>
        <v>0.493465817042877</v>
      </c>
      <c r="E6" s="22" t="n">
        <f aca="false">RANK(D6,D:D,1)</f>
        <v>8</v>
      </c>
      <c r="F6" s="20" t="n">
        <v>180</v>
      </c>
      <c r="G6" s="21" t="n">
        <f aca="false">F6/C6</f>
        <v>0.0393959290873276</v>
      </c>
      <c r="H6" s="22" t="n">
        <f aca="false">RANK(G6,G:G,1)</f>
        <v>22</v>
      </c>
      <c r="I6" s="21" t="n">
        <f aca="false">F6/B6</f>
        <v>0.0194405443352414</v>
      </c>
      <c r="J6" s="22" t="n">
        <f aca="false">RANK(I6,I:I,1)</f>
        <v>21</v>
      </c>
      <c r="K6" s="20" t="n">
        <v>97</v>
      </c>
      <c r="L6" s="21" t="n">
        <f aca="false">K6/B6</f>
        <v>0.0104762933362134</v>
      </c>
      <c r="M6" s="23" t="n">
        <f aca="false">RANK(L6,L:L,1)</f>
        <v>28</v>
      </c>
      <c r="N6" s="24" t="n">
        <f aca="false">K6/F6</f>
        <v>0.538888888888889</v>
      </c>
      <c r="O6" s="23" t="n">
        <f aca="false">RANK(N6,N:N,1)</f>
        <v>18</v>
      </c>
      <c r="P6" s="20" t="n">
        <v>3</v>
      </c>
      <c r="Q6" s="31" t="n">
        <f aca="false">ROUNDUP(B6/P6,0)</f>
        <v>3087</v>
      </c>
      <c r="R6" s="21" t="n">
        <f aca="false">Q6/SUM(Q$3:Q$31)</f>
        <v>0.0320897306624809</v>
      </c>
      <c r="S6" s="26" t="n">
        <f aca="false">IF(Q6/SUM(Q$3:Q$31)=0,1,Q6/SUM(Q$3:Q$31))</f>
        <v>0.0320897306624809</v>
      </c>
      <c r="T6" s="23" t="n">
        <f aca="false">IF(S6=1,0,RANK(S6,S:S,0))</f>
        <v>15</v>
      </c>
      <c r="U6" s="27" t="n">
        <v>30</v>
      </c>
      <c r="V6" s="28" t="n">
        <f aca="false">RANK(U6,U:U,1)</f>
        <v>28</v>
      </c>
      <c r="W6" s="29" t="n">
        <f aca="false">SUM(E6,H6,J6,M6,O6,T6,V6)</f>
        <v>140</v>
      </c>
      <c r="X6" s="30" t="n">
        <f aca="false">RANK(W6,W:W,0)</f>
        <v>4</v>
      </c>
    </row>
    <row r="7" customFormat="false" ht="37.5" hidden="false" customHeight="true" outlineLevel="0" collapsed="false">
      <c r="A7" s="19" t="s">
        <v>28</v>
      </c>
      <c r="B7" s="20" t="n">
        <v>6779</v>
      </c>
      <c r="C7" s="20" t="n">
        <v>3282</v>
      </c>
      <c r="D7" s="21" t="n">
        <f aca="false">C7/B7</f>
        <v>0.484142203864877</v>
      </c>
      <c r="E7" s="22" t="n">
        <f aca="false">RANK(D7,D:D,1)</f>
        <v>7</v>
      </c>
      <c r="F7" s="20" t="n">
        <v>156</v>
      </c>
      <c r="G7" s="21" t="n">
        <f aca="false">F7/C7</f>
        <v>0.0475319926873857</v>
      </c>
      <c r="H7" s="22" t="n">
        <f aca="false">RANK(G7,G:G,1)</f>
        <v>29</v>
      </c>
      <c r="I7" s="21" t="n">
        <f aca="false">F7/B7</f>
        <v>0.0230122436937601</v>
      </c>
      <c r="J7" s="22" t="n">
        <f aca="false">RANK(I7,I:I,1)</f>
        <v>26</v>
      </c>
      <c r="K7" s="20" t="n">
        <v>55</v>
      </c>
      <c r="L7" s="21" t="n">
        <f aca="false">K7/B7</f>
        <v>0.00811329104587697</v>
      </c>
      <c r="M7" s="23" t="n">
        <f aca="false">RANK(L7,L:L,1)</f>
        <v>25</v>
      </c>
      <c r="N7" s="24" t="n">
        <f aca="false">K7/F7</f>
        <v>0.352564102564103</v>
      </c>
      <c r="O7" s="23" t="n">
        <f aca="false">RANK(N7,N:N,1)</f>
        <v>14</v>
      </c>
      <c r="P7" s="20" t="n">
        <v>2</v>
      </c>
      <c r="Q7" s="31" t="n">
        <f aca="false">ROUNDUP(B7/P7,0)</f>
        <v>3390</v>
      </c>
      <c r="R7" s="21" t="n">
        <f aca="false">Q7/SUM(Q$3:Q$31)</f>
        <v>0.0352394515535505</v>
      </c>
      <c r="S7" s="26" t="n">
        <f aca="false">IF(Q7/SUM(Q$3:Q$31)=0,1,Q7/SUM(Q$3:Q$31))</f>
        <v>0.0352394515535505</v>
      </c>
      <c r="T7" s="23" t="n">
        <f aca="false">IF(S7=1,0,RANK(S7,S:S,0))</f>
        <v>13</v>
      </c>
      <c r="U7" s="27" t="n">
        <v>8</v>
      </c>
      <c r="V7" s="28" t="n">
        <f aca="false">RANK(U7,U:U,1)</f>
        <v>17</v>
      </c>
      <c r="W7" s="29" t="n">
        <f aca="false">SUM(E7,H7,J7,M7,O7,T7,V7)</f>
        <v>131</v>
      </c>
      <c r="X7" s="30" t="n">
        <f aca="false">RANK(W7,W:W,0)</f>
        <v>5</v>
      </c>
    </row>
    <row r="8" customFormat="false" ht="39.75" hidden="false" customHeight="true" outlineLevel="0" collapsed="false">
      <c r="A8" s="19" t="s">
        <v>29</v>
      </c>
      <c r="B8" s="20" t="n">
        <v>705</v>
      </c>
      <c r="C8" s="20" t="n">
        <v>360</v>
      </c>
      <c r="D8" s="21" t="n">
        <f aca="false">C8/B8</f>
        <v>0.51063829787234</v>
      </c>
      <c r="E8" s="22" t="n">
        <f aca="false">RANK(D8,D:D,1)</f>
        <v>12</v>
      </c>
      <c r="F8" s="20" t="n">
        <v>15</v>
      </c>
      <c r="G8" s="21" t="n">
        <f aca="false">F8/C8</f>
        <v>0.0416666666666667</v>
      </c>
      <c r="H8" s="22" t="n">
        <f aca="false">RANK(G8,G:G,1)</f>
        <v>23</v>
      </c>
      <c r="I8" s="21" t="n">
        <f aca="false">F8/B8</f>
        <v>0.0212765957446808</v>
      </c>
      <c r="J8" s="22" t="n">
        <f aca="false">RANK(I8,I:I,1)</f>
        <v>23</v>
      </c>
      <c r="K8" s="20" t="n">
        <v>2</v>
      </c>
      <c r="L8" s="21" t="n">
        <f aca="false">K8/B8</f>
        <v>0.00283687943262411</v>
      </c>
      <c r="M8" s="23" t="n">
        <f aca="false">RANK(L8,L:L,1)</f>
        <v>12</v>
      </c>
      <c r="N8" s="24" t="n">
        <f aca="false">K8/F8</f>
        <v>0.133333333333333</v>
      </c>
      <c r="O8" s="23" t="n">
        <f aca="false">RANK(N8,N:N,1)</f>
        <v>7</v>
      </c>
      <c r="P8" s="20" t="n">
        <v>1</v>
      </c>
      <c r="Q8" s="25" t="n">
        <v>705</v>
      </c>
      <c r="R8" s="21" t="n">
        <f aca="false">Q8/SUM(Q$3:Q$31)</f>
        <v>0.00732855850892421</v>
      </c>
      <c r="S8" s="26" t="n">
        <f aca="false">IF(Q8/SUM(Q$3:Q$31)=0,1,Q8/SUM(Q$3:Q$31))</f>
        <v>0.00732855850892421</v>
      </c>
      <c r="T8" s="23" t="n">
        <f aca="false">IF(S8=1,0,RANK(S8,S:S,0))</f>
        <v>28</v>
      </c>
      <c r="U8" s="27" t="n">
        <v>12</v>
      </c>
      <c r="V8" s="28" t="n">
        <f aca="false">RANK(U8,U:U,1)</f>
        <v>24</v>
      </c>
      <c r="W8" s="29" t="n">
        <f aca="false">SUM(E8,H8,J8,M8,O8,T8,V8)</f>
        <v>129</v>
      </c>
      <c r="X8" s="30" t="n">
        <f aca="false">RANK(W8,W:W,0)</f>
        <v>6</v>
      </c>
    </row>
    <row r="9" customFormat="false" ht="37.5" hidden="false" customHeight="true" outlineLevel="0" collapsed="false">
      <c r="A9" s="19" t="s">
        <v>30</v>
      </c>
      <c r="B9" s="20" t="n">
        <v>1079</v>
      </c>
      <c r="C9" s="20" t="n">
        <v>983</v>
      </c>
      <c r="D9" s="21" t="n">
        <f aca="false">C9/B9</f>
        <v>0.911028730305839</v>
      </c>
      <c r="E9" s="22" t="n">
        <f aca="false">RANK(D9,D:D,1)</f>
        <v>29</v>
      </c>
      <c r="F9" s="20" t="n">
        <v>32</v>
      </c>
      <c r="G9" s="21" t="n">
        <f aca="false">F9/C9</f>
        <v>0.0325534079348932</v>
      </c>
      <c r="H9" s="22" t="n">
        <f aca="false">RANK(G9,G:G,1)</f>
        <v>21</v>
      </c>
      <c r="I9" s="21" t="n">
        <f aca="false">F9/B9</f>
        <v>0.0296570898980538</v>
      </c>
      <c r="J9" s="22" t="n">
        <f aca="false">RANK(I9,I:I,1)</f>
        <v>28</v>
      </c>
      <c r="K9" s="20" t="n">
        <v>0</v>
      </c>
      <c r="L9" s="21" t="n">
        <f aca="false">K9/B9</f>
        <v>0</v>
      </c>
      <c r="M9" s="23" t="n">
        <f aca="false">RANK(L9,L:L,1)</f>
        <v>1</v>
      </c>
      <c r="N9" s="24" t="n">
        <v>0</v>
      </c>
      <c r="O9" s="23" t="n">
        <f aca="false">RANK(N9,N:N,1)</f>
        <v>1</v>
      </c>
      <c r="P9" s="20" t="n">
        <v>1</v>
      </c>
      <c r="Q9" s="31" t="n">
        <f aca="false">ROUNDUP(B9/P9,0)</f>
        <v>1079</v>
      </c>
      <c r="R9" s="21" t="n">
        <f aca="false">Q9/SUM(Q$3:Q$31)</f>
        <v>0.0112163328101124</v>
      </c>
      <c r="S9" s="26" t="n">
        <f aca="false">IF(Q9/SUM(Q$3:Q$31)=0,1,Q9/SUM(Q$3:Q$31))</f>
        <v>0.0112163328101124</v>
      </c>
      <c r="T9" s="23" t="n">
        <f aca="false">IF(S9=1,0,RANK(S9,S:S,0))</f>
        <v>26</v>
      </c>
      <c r="U9" s="27" t="n">
        <v>7</v>
      </c>
      <c r="V9" s="28" t="n">
        <f aca="false">RANK(U9,U:U,1)</f>
        <v>14</v>
      </c>
      <c r="W9" s="29" t="n">
        <f aca="false">SUM(E9,H9,J9,M9,O9,T9,V9)</f>
        <v>120</v>
      </c>
      <c r="X9" s="30" t="n">
        <f aca="false">RANK(W9,W:W,0)</f>
        <v>7</v>
      </c>
    </row>
    <row r="10" customFormat="false" ht="37.5" hidden="false" customHeight="true" outlineLevel="0" collapsed="false">
      <c r="A10" s="19" t="s">
        <v>31</v>
      </c>
      <c r="B10" s="20" t="n">
        <v>1768</v>
      </c>
      <c r="C10" s="20" t="n">
        <v>1437</v>
      </c>
      <c r="D10" s="21" t="n">
        <f aca="false">C10/B10</f>
        <v>0.812782805429864</v>
      </c>
      <c r="E10" s="22" t="n">
        <f aca="false">RANK(D10,D:D,1)</f>
        <v>26</v>
      </c>
      <c r="F10" s="20" t="n">
        <v>21</v>
      </c>
      <c r="G10" s="21" t="n">
        <f aca="false">F10/C10</f>
        <v>0.0146137787056367</v>
      </c>
      <c r="H10" s="22" t="n">
        <f aca="false">RANK(G10,G:G,1)</f>
        <v>13</v>
      </c>
      <c r="I10" s="21" t="n">
        <f aca="false">F10/B10</f>
        <v>0.0118778280542986</v>
      </c>
      <c r="J10" s="22" t="n">
        <f aca="false">RANK(I10,I:I,1)</f>
        <v>16</v>
      </c>
      <c r="K10" s="20" t="n">
        <v>5</v>
      </c>
      <c r="L10" s="21" t="n">
        <f aca="false">K10/B10</f>
        <v>0.00282805429864253</v>
      </c>
      <c r="M10" s="23" t="n">
        <f aca="false">RANK(L10,L:L,1)</f>
        <v>11</v>
      </c>
      <c r="N10" s="24" t="n">
        <f aca="false">K10/F10</f>
        <v>0.238095238095238</v>
      </c>
      <c r="O10" s="23" t="n">
        <f aca="false">RANK(N10,N:N,1)</f>
        <v>9</v>
      </c>
      <c r="P10" s="20" t="n">
        <v>1</v>
      </c>
      <c r="Q10" s="31" t="n">
        <f aca="false">ROUNDUP(B10/P10,0)</f>
        <v>1768</v>
      </c>
      <c r="R10" s="21" t="n">
        <f aca="false">Q10/SUM(Q$3:Q$31)</f>
        <v>0.0183785694237986</v>
      </c>
      <c r="S10" s="26" t="n">
        <f aca="false">IF(Q10/SUM(Q$3:Q$31)=0,1,Q10/SUM(Q$3:Q$31))</f>
        <v>0.0183785694237986</v>
      </c>
      <c r="T10" s="23" t="n">
        <f aca="false">IF(S10=1,0,RANK(S10,S:S,0))</f>
        <v>21</v>
      </c>
      <c r="U10" s="27" t="n">
        <v>11</v>
      </c>
      <c r="V10" s="28" t="n">
        <f aca="false">RANK(U10,U:U,1)</f>
        <v>22</v>
      </c>
      <c r="W10" s="29" t="n">
        <f aca="false">SUM(E10,H10,J10,M10,O10,T10,V10)</f>
        <v>118</v>
      </c>
      <c r="X10" s="30" t="n">
        <f aca="false">RANK(W10,W:W,0)</f>
        <v>8</v>
      </c>
    </row>
    <row r="11" customFormat="false" ht="37.5" hidden="false" customHeight="true" outlineLevel="0" collapsed="false">
      <c r="A11" s="19" t="s">
        <v>32</v>
      </c>
      <c r="B11" s="20" t="n">
        <v>3560</v>
      </c>
      <c r="C11" s="20" t="n">
        <v>2458</v>
      </c>
      <c r="D11" s="21" t="n">
        <f aca="false">C11/B11</f>
        <v>0.690449438202247</v>
      </c>
      <c r="E11" s="22" t="n">
        <f aca="false">RANK(D11,D:D,1)</f>
        <v>25</v>
      </c>
      <c r="F11" s="20" t="n">
        <v>68</v>
      </c>
      <c r="G11" s="21" t="n">
        <f aca="false">F11/C11</f>
        <v>0.0276647681041497</v>
      </c>
      <c r="H11" s="22" t="n">
        <f aca="false">RANK(G11,G:G,1)</f>
        <v>17</v>
      </c>
      <c r="I11" s="21" t="n">
        <f aca="false">F11/B11</f>
        <v>0.0191011235955056</v>
      </c>
      <c r="J11" s="22" t="n">
        <f aca="false">RANK(I11,I:I,1)</f>
        <v>20</v>
      </c>
      <c r="K11" s="20" t="n">
        <v>8</v>
      </c>
      <c r="L11" s="21" t="n">
        <f aca="false">K11/B11</f>
        <v>0.00224719101123596</v>
      </c>
      <c r="M11" s="23" t="n">
        <f aca="false">RANK(L11,L:L,1)</f>
        <v>9</v>
      </c>
      <c r="N11" s="24" t="n">
        <f aca="false">K11/F11</f>
        <v>0.117647058823529</v>
      </c>
      <c r="O11" s="23" t="n">
        <f aca="false">RANK(N11,N:N,1)</f>
        <v>6</v>
      </c>
      <c r="P11" s="20" t="n">
        <v>1</v>
      </c>
      <c r="Q11" s="25" t="n">
        <v>3560</v>
      </c>
      <c r="R11" s="21" t="n">
        <f aca="false">Q11/SUM(Q$3:Q$31)</f>
        <v>0.0370066216904542</v>
      </c>
      <c r="S11" s="26" t="n">
        <f aca="false">IF(Q11/SUM(Q$3:Q$31)=0,1,Q11/SUM(Q$3:Q$31))</f>
        <v>0.0370066216904542</v>
      </c>
      <c r="T11" s="23" t="n">
        <f aca="false">IF(S11=1,0,RANK(S11,S:S,0))</f>
        <v>12</v>
      </c>
      <c r="U11" s="27" t="n">
        <v>29</v>
      </c>
      <c r="V11" s="28" t="n">
        <f aca="false">RANK(U11,U:U,1)</f>
        <v>27</v>
      </c>
      <c r="W11" s="29" t="n">
        <f aca="false">SUM(E11,H11,J11,M11,O11,T11,V11)</f>
        <v>116</v>
      </c>
      <c r="X11" s="30" t="n">
        <f aca="false">RANK(W11,W:W,0)</f>
        <v>9</v>
      </c>
    </row>
    <row r="12" customFormat="false" ht="37.5" hidden="false" customHeight="true" outlineLevel="0" collapsed="false">
      <c r="A12" s="19" t="s">
        <v>33</v>
      </c>
      <c r="B12" s="20" t="n">
        <v>874</v>
      </c>
      <c r="C12" s="20" t="n">
        <v>777</v>
      </c>
      <c r="D12" s="21" t="n">
        <f aca="false">C12/B12</f>
        <v>0.889016018306636</v>
      </c>
      <c r="E12" s="22" t="n">
        <f aca="false">RANK(D12,D:D,1)</f>
        <v>28</v>
      </c>
      <c r="F12" s="20" t="n">
        <v>9</v>
      </c>
      <c r="G12" s="21" t="n">
        <f aca="false">F12/C12</f>
        <v>0.0115830115830116</v>
      </c>
      <c r="H12" s="22" t="n">
        <f aca="false">RANK(G12,G:G,1)</f>
        <v>8</v>
      </c>
      <c r="I12" s="21" t="n">
        <f aca="false">F12/B12</f>
        <v>0.0102974828375286</v>
      </c>
      <c r="J12" s="22" t="n">
        <f aca="false">RANK(I12,I:I,1)</f>
        <v>13</v>
      </c>
      <c r="K12" s="20" t="n">
        <v>6</v>
      </c>
      <c r="L12" s="21" t="n">
        <f aca="false">K12/B12</f>
        <v>0.0068649885583524</v>
      </c>
      <c r="M12" s="23" t="n">
        <f aca="false">RANK(L12,L:L,1)</f>
        <v>22</v>
      </c>
      <c r="N12" s="24" t="n">
        <f aca="false">K12/F12</f>
        <v>0.666666666666667</v>
      </c>
      <c r="O12" s="23" t="n">
        <f aca="false">RANK(N12,N:N,1)</f>
        <v>22</v>
      </c>
      <c r="P12" s="20" t="n">
        <v>0</v>
      </c>
      <c r="Q12" s="31"/>
      <c r="R12" s="21" t="n">
        <f aca="false">Q12/SUM(Q$3:Q$31)</f>
        <v>0</v>
      </c>
      <c r="S12" s="26" t="n">
        <f aca="false">IF(Q12/SUM(Q$3:Q$31)=0,1,Q12/SUM(Q$3:Q$31))</f>
        <v>1</v>
      </c>
      <c r="T12" s="23" t="n">
        <f aca="false">IF(S12=1,0,RANK(S12,S:S,0))</f>
        <v>0</v>
      </c>
      <c r="U12" s="27" t="n">
        <v>11</v>
      </c>
      <c r="V12" s="28" t="n">
        <f aca="false">RANK(U12,U:U,1)</f>
        <v>22</v>
      </c>
      <c r="W12" s="29" t="n">
        <f aca="false">SUM(E12,H12,J12,M12,O12,T12,V12)</f>
        <v>115</v>
      </c>
      <c r="X12" s="30" t="n">
        <f aca="false">RANK(W12,W:W,0)</f>
        <v>10</v>
      </c>
    </row>
    <row r="13" customFormat="false" ht="37.5" hidden="false" customHeight="true" outlineLevel="0" collapsed="false">
      <c r="A13" s="19" t="s">
        <v>34</v>
      </c>
      <c r="B13" s="20" t="n">
        <v>4793</v>
      </c>
      <c r="C13" s="20" t="n">
        <v>2261</v>
      </c>
      <c r="D13" s="21" t="n">
        <f aca="false">C13/B13</f>
        <v>0.471729605674943</v>
      </c>
      <c r="E13" s="22" t="n">
        <f aca="false">RANK(D13,D:D,1)</f>
        <v>5</v>
      </c>
      <c r="F13" s="20" t="n">
        <v>95</v>
      </c>
      <c r="G13" s="21" t="n">
        <f aca="false">F13/C13</f>
        <v>0.0420168067226891</v>
      </c>
      <c r="H13" s="22" t="n">
        <f aca="false">RANK(G13,G:G,1)</f>
        <v>25</v>
      </c>
      <c r="I13" s="21" t="n">
        <f aca="false">F13/B13</f>
        <v>0.0198205716670144</v>
      </c>
      <c r="J13" s="22" t="n">
        <f aca="false">RANK(I13,I:I,1)</f>
        <v>22</v>
      </c>
      <c r="K13" s="20" t="n">
        <v>6</v>
      </c>
      <c r="L13" s="21" t="n">
        <f aca="false">K13/B13</f>
        <v>0.00125182557896933</v>
      </c>
      <c r="M13" s="23" t="n">
        <f aca="false">RANK(L13,L:L,1)</f>
        <v>5</v>
      </c>
      <c r="N13" s="24" t="n">
        <f aca="false">K13/F13</f>
        <v>0.0631578947368421</v>
      </c>
      <c r="O13" s="23" t="n">
        <f aca="false">RANK(N13,N:N,1)</f>
        <v>5</v>
      </c>
      <c r="P13" s="20" t="n">
        <v>3</v>
      </c>
      <c r="Q13" s="31" t="n">
        <f aca="false">ROUNDUP(B13/P13,0)</f>
        <v>1598</v>
      </c>
      <c r="R13" s="21" t="n">
        <f aca="false">Q13/SUM(Q$3:Q$31)</f>
        <v>0.0166113992868949</v>
      </c>
      <c r="S13" s="26" t="n">
        <f aca="false">IF(Q13/SUM(Q$3:Q$31)=0,1,Q13/SUM(Q$3:Q$31))</f>
        <v>0.0166113992868949</v>
      </c>
      <c r="T13" s="23" t="n">
        <f aca="false">IF(S13=1,0,RANK(S13,S:S,0))</f>
        <v>25</v>
      </c>
      <c r="U13" s="27" t="n">
        <v>17</v>
      </c>
      <c r="V13" s="28" t="n">
        <f aca="false">RANK(U13,U:U,1)</f>
        <v>26</v>
      </c>
      <c r="W13" s="29" t="n">
        <f aca="false">SUM(E13,H13,J13,M13,O13,T13,V13)</f>
        <v>113</v>
      </c>
      <c r="X13" s="30" t="n">
        <f aca="false">RANK(W13,W:W,0)</f>
        <v>11</v>
      </c>
    </row>
    <row r="14" customFormat="false" ht="37.5" hidden="false" customHeight="true" outlineLevel="0" collapsed="false">
      <c r="A14" s="19" t="s">
        <v>35</v>
      </c>
      <c r="B14" s="20" t="n">
        <v>1360</v>
      </c>
      <c r="C14" s="20" t="n">
        <v>618</v>
      </c>
      <c r="D14" s="21" t="n">
        <f aca="false">C14/B14</f>
        <v>0.454411764705882</v>
      </c>
      <c r="E14" s="22" t="n">
        <f aca="false">RANK(D14,D:D,1)</f>
        <v>3</v>
      </c>
      <c r="F14" s="20" t="n">
        <v>8</v>
      </c>
      <c r="G14" s="21" t="n">
        <f aca="false">F14/C14</f>
        <v>0.0129449838187702</v>
      </c>
      <c r="H14" s="22" t="n">
        <f aca="false">RANK(G14,G:G,1)</f>
        <v>12</v>
      </c>
      <c r="I14" s="21" t="n">
        <f aca="false">F14/B14</f>
        <v>0.00588235294117647</v>
      </c>
      <c r="J14" s="22" t="n">
        <f aca="false">RANK(I14,I:I,1)</f>
        <v>8</v>
      </c>
      <c r="K14" s="20" t="n">
        <v>7</v>
      </c>
      <c r="L14" s="21" t="n">
        <f aca="false">K14/B14</f>
        <v>0.00514705882352941</v>
      </c>
      <c r="M14" s="23" t="n">
        <f aca="false">RANK(L14,L:L,1)</f>
        <v>20</v>
      </c>
      <c r="N14" s="24" t="n">
        <f aca="false">K14/F14</f>
        <v>0.875</v>
      </c>
      <c r="O14" s="23" t="n">
        <f aca="false">RANK(N14,N:N,1)</f>
        <v>28</v>
      </c>
      <c r="P14" s="20" t="n">
        <v>2</v>
      </c>
      <c r="Q14" s="31" t="n">
        <f aca="false">ROUNDUP(B14/P14,0)</f>
        <v>680</v>
      </c>
      <c r="R14" s="21" t="n">
        <f aca="false">Q14/SUM(Q$3:Q$31)</f>
        <v>0.00706868054761484</v>
      </c>
      <c r="S14" s="26" t="n">
        <f aca="false">IF(Q14/SUM(Q$3:Q$31)=0,1,Q14/SUM(Q$3:Q$31))</f>
        <v>0.00706868054761484</v>
      </c>
      <c r="T14" s="23" t="n">
        <f aca="false">IF(S14=1,0,RANK(S14,S:S,0))</f>
        <v>29</v>
      </c>
      <c r="U14" s="27" t="n">
        <v>4</v>
      </c>
      <c r="V14" s="28" t="n">
        <f aca="false">RANK(U14,U:U,1)</f>
        <v>8</v>
      </c>
      <c r="W14" s="29" t="n">
        <f aca="false">SUM(E14,H14,J14,M14,O14,T14,V14)</f>
        <v>108</v>
      </c>
      <c r="X14" s="30" t="n">
        <f aca="false">RANK(W14,W:W,0)</f>
        <v>12</v>
      </c>
    </row>
    <row r="15" customFormat="false" ht="37.5" hidden="false" customHeight="true" outlineLevel="0" collapsed="false">
      <c r="A15" s="19" t="s">
        <v>36</v>
      </c>
      <c r="B15" s="20" t="n">
        <v>102056</v>
      </c>
      <c r="C15" s="20" t="n">
        <v>44559</v>
      </c>
      <c r="D15" s="21" t="n">
        <f aca="false">C15/B15</f>
        <v>0.436613231951086</v>
      </c>
      <c r="E15" s="22" t="n">
        <f aca="false">RANK(D15,D:D,1)</f>
        <v>2</v>
      </c>
      <c r="F15" s="20" t="n">
        <v>1868</v>
      </c>
      <c r="G15" s="21" t="n">
        <f aca="false">F15/C15</f>
        <v>0.0419219461837115</v>
      </c>
      <c r="H15" s="22" t="n">
        <f aca="false">RANK(G15,G:G,1)</f>
        <v>24</v>
      </c>
      <c r="I15" s="21" t="n">
        <f aca="false">F15/B15</f>
        <v>0.0183036764129498</v>
      </c>
      <c r="J15" s="22" t="n">
        <f aca="false">RANK(I15,I:I,1)</f>
        <v>19</v>
      </c>
      <c r="K15" s="20" t="n">
        <v>480</v>
      </c>
      <c r="L15" s="21" t="n">
        <f aca="false">K15/B15</f>
        <v>0.00470330014893784</v>
      </c>
      <c r="M15" s="23" t="n">
        <f aca="false">RANK(L15,L:L,1)</f>
        <v>19</v>
      </c>
      <c r="N15" s="24" t="n">
        <f aca="false">K15/F15</f>
        <v>0.256959314775161</v>
      </c>
      <c r="O15" s="23" t="n">
        <f aca="false">RANK(N15,N:N,1)</f>
        <v>12</v>
      </c>
      <c r="P15" s="20" t="n">
        <v>8</v>
      </c>
      <c r="Q15" s="31" t="n">
        <f aca="false">ROUNDUP(B15/P15,0)</f>
        <v>12757</v>
      </c>
      <c r="R15" s="21" t="n">
        <f aca="false">Q15/SUM(Q$3:Q$31)</f>
        <v>0.132610526096945</v>
      </c>
      <c r="S15" s="26" t="n">
        <f aca="false">IF(Q15/SUM(Q$3:Q$31)=0,1,Q15/SUM(Q$3:Q$31))</f>
        <v>0.132610526096945</v>
      </c>
      <c r="T15" s="23" t="n">
        <f aca="false">IF(S15=1,0,RANK(S15,S:S,0))</f>
        <v>2</v>
      </c>
      <c r="U15" s="27" t="n">
        <v>545</v>
      </c>
      <c r="V15" s="28" t="n">
        <f aca="false">RANK(U15,U:U,1)</f>
        <v>29</v>
      </c>
      <c r="W15" s="29" t="n">
        <f aca="false">SUM(E15,H15,J15,M15,O15,T15,V15)</f>
        <v>107</v>
      </c>
      <c r="X15" s="30" t="n">
        <f aca="false">RANK(W15,W:W,0)</f>
        <v>13</v>
      </c>
    </row>
    <row r="16" customFormat="false" ht="37.5" hidden="false" customHeight="true" outlineLevel="0" collapsed="false">
      <c r="A16" s="19" t="s">
        <v>37</v>
      </c>
      <c r="B16" s="20" t="n">
        <v>4283</v>
      </c>
      <c r="C16" s="20" t="n">
        <v>3770</v>
      </c>
      <c r="D16" s="21" t="n">
        <f aca="false">C16/B16</f>
        <v>0.880224141956573</v>
      </c>
      <c r="E16" s="22" t="n">
        <f aca="false">RANK(D16,D:D,1)</f>
        <v>27</v>
      </c>
      <c r="F16" s="20" t="n">
        <v>44</v>
      </c>
      <c r="G16" s="21" t="n">
        <f aca="false">F16/C16</f>
        <v>0.0116710875331565</v>
      </c>
      <c r="H16" s="22" t="n">
        <f aca="false">RANK(G16,G:G,1)</f>
        <v>9</v>
      </c>
      <c r="I16" s="21" t="n">
        <f aca="false">F16/B16</f>
        <v>0.0102731730095727</v>
      </c>
      <c r="J16" s="22" t="n">
        <f aca="false">RANK(I16,I:I,1)</f>
        <v>12</v>
      </c>
      <c r="K16" s="20" t="n">
        <v>11</v>
      </c>
      <c r="L16" s="21" t="n">
        <f aca="false">K16/B16</f>
        <v>0.00256829325239318</v>
      </c>
      <c r="M16" s="23" t="n">
        <f aca="false">RANK(L16,L:L,1)</f>
        <v>10</v>
      </c>
      <c r="N16" s="24" t="n">
        <f aca="false">K16/F16</f>
        <v>0.25</v>
      </c>
      <c r="O16" s="23" t="n">
        <f aca="false">RANK(N16,N:N,1)</f>
        <v>11</v>
      </c>
      <c r="P16" s="20" t="n">
        <v>2</v>
      </c>
      <c r="Q16" s="31" t="n">
        <f aca="false">ROUNDUP(B16/P16,0)</f>
        <v>2142</v>
      </c>
      <c r="R16" s="21" t="n">
        <f aca="false">Q16/SUM(Q$3:Q$31)</f>
        <v>0.0222663437249867</v>
      </c>
      <c r="S16" s="26" t="n">
        <f aca="false">IF(Q16/SUM(Q$3:Q$31)=0,1,Q16/SUM(Q$3:Q$31))</f>
        <v>0.0222663437249867</v>
      </c>
      <c r="T16" s="23" t="n">
        <f aca="false">IF(S16=1,0,RANK(S16,S:S,0))</f>
        <v>18</v>
      </c>
      <c r="U16" s="27" t="n">
        <v>10</v>
      </c>
      <c r="V16" s="28" t="n">
        <f aca="false">RANK(U16,U:U,1)</f>
        <v>20</v>
      </c>
      <c r="W16" s="29" t="n">
        <f aca="false">SUM(E16,H16,J16,M16,O16,T16,V16)</f>
        <v>107</v>
      </c>
      <c r="X16" s="30" t="n">
        <f aca="false">RANK(W16,W:W,0)</f>
        <v>13</v>
      </c>
    </row>
    <row r="17" customFormat="false" ht="37.5" hidden="false" customHeight="true" outlineLevel="0" collapsed="false">
      <c r="A17" s="32" t="s">
        <v>38</v>
      </c>
      <c r="B17" s="20" t="n">
        <v>15329</v>
      </c>
      <c r="C17" s="20" t="n">
        <v>8120</v>
      </c>
      <c r="D17" s="21" t="n">
        <f aca="false">C17/B17</f>
        <v>0.529714919433753</v>
      </c>
      <c r="E17" s="22" t="n">
        <f aca="false">RANK(D17,D:D,1)</f>
        <v>14</v>
      </c>
      <c r="F17" s="20" t="n">
        <v>169</v>
      </c>
      <c r="G17" s="21" t="n">
        <f aca="false">F17/C17</f>
        <v>0.0208128078817734</v>
      </c>
      <c r="H17" s="22" t="n">
        <f aca="false">RANK(G17,G:G,1)</f>
        <v>15</v>
      </c>
      <c r="I17" s="21" t="n">
        <f aca="false">F17/B17</f>
        <v>0.0110248548502838</v>
      </c>
      <c r="J17" s="22" t="n">
        <f aca="false">RANK(I17,I:I,1)</f>
        <v>14</v>
      </c>
      <c r="K17" s="20" t="n">
        <v>123</v>
      </c>
      <c r="L17" s="21" t="n">
        <f aca="false">K17/B17</f>
        <v>0.00802400678452606</v>
      </c>
      <c r="M17" s="23" t="n">
        <f aca="false">RANK(L17,L:L,1)</f>
        <v>24</v>
      </c>
      <c r="N17" s="24" t="n">
        <f aca="false">K17/F17</f>
        <v>0.727810650887574</v>
      </c>
      <c r="O17" s="23" t="n">
        <f aca="false">RANK(N17,N:N,1)</f>
        <v>24</v>
      </c>
      <c r="P17" s="20" t="n">
        <v>2</v>
      </c>
      <c r="Q17" s="31" t="n">
        <f aca="false">ROUNDUP(B17/P17,0)</f>
        <v>7665</v>
      </c>
      <c r="R17" s="21" t="n">
        <f aca="false">Q17/SUM(Q$3:Q$31)</f>
        <v>0.0796785829374526</v>
      </c>
      <c r="S17" s="26" t="n">
        <f aca="false">IF(Q17/SUM(Q$3:Q$31)=0,1,Q17/SUM(Q$3:Q$31))</f>
        <v>0.0796785829374526</v>
      </c>
      <c r="T17" s="23" t="n">
        <f aca="false">IF(S17=1,0,RANK(S17,S:S,0))</f>
        <v>3</v>
      </c>
      <c r="U17" s="27" t="n">
        <v>6</v>
      </c>
      <c r="V17" s="28" t="n">
        <f aca="false">RANK(U17,U:U,1)</f>
        <v>12</v>
      </c>
      <c r="W17" s="29" t="n">
        <f aca="false">SUM(E17,H17,J17,M17,O17,T17,V17)</f>
        <v>106</v>
      </c>
      <c r="X17" s="30" t="n">
        <f aca="false">RANK(W17,W:W,0)</f>
        <v>15</v>
      </c>
    </row>
    <row r="18" customFormat="false" ht="37.5" hidden="false" customHeight="true" outlineLevel="0" collapsed="false">
      <c r="A18" s="19" t="s">
        <v>39</v>
      </c>
      <c r="B18" s="20" t="n">
        <v>2070</v>
      </c>
      <c r="C18" s="20" t="n">
        <v>991</v>
      </c>
      <c r="D18" s="21" t="n">
        <f aca="false">C18/B18</f>
        <v>0.478743961352657</v>
      </c>
      <c r="E18" s="22" t="n">
        <f aca="false">RANK(D18,D:D,1)</f>
        <v>6</v>
      </c>
      <c r="F18" s="20" t="n">
        <v>23</v>
      </c>
      <c r="G18" s="21" t="n">
        <f aca="false">F18/C18</f>
        <v>0.0232088799192735</v>
      </c>
      <c r="H18" s="22" t="n">
        <f aca="false">RANK(G18,G:G,1)</f>
        <v>16</v>
      </c>
      <c r="I18" s="21" t="n">
        <f aca="false">F18/B18</f>
        <v>0.0111111111111111</v>
      </c>
      <c r="J18" s="22" t="n">
        <f aca="false">RANK(I18,I:I,1)</f>
        <v>15</v>
      </c>
      <c r="K18" s="20" t="n">
        <v>16</v>
      </c>
      <c r="L18" s="21" t="n">
        <f aca="false">K18/B18</f>
        <v>0.00772946859903382</v>
      </c>
      <c r="M18" s="23" t="n">
        <f aca="false">RANK(L18,L:L,1)</f>
        <v>23</v>
      </c>
      <c r="N18" s="24" t="n">
        <f aca="false">K18/F18</f>
        <v>0.695652173913043</v>
      </c>
      <c r="O18" s="23" t="n">
        <f aca="false">RANK(N18,N:N,1)</f>
        <v>23</v>
      </c>
      <c r="P18" s="20" t="n">
        <v>1</v>
      </c>
      <c r="Q18" s="25" t="n">
        <v>2070</v>
      </c>
      <c r="R18" s="21" t="n">
        <f aca="false">Q18/SUM(Q$3:Q$31)</f>
        <v>0.0215178951964158</v>
      </c>
      <c r="S18" s="26" t="n">
        <f aca="false">IF(Q18/SUM(Q$3:Q$31)=0,1,Q18/SUM(Q$3:Q$31))</f>
        <v>0.0215178951964158</v>
      </c>
      <c r="T18" s="23" t="n">
        <f aca="false">IF(S18=1,0,RANK(S18,S:S,0))</f>
        <v>19</v>
      </c>
      <c r="U18" s="27" t="n">
        <v>0</v>
      </c>
      <c r="V18" s="28" t="n">
        <f aca="false">RANK(U18,U:U,1)</f>
        <v>1</v>
      </c>
      <c r="W18" s="29" t="n">
        <f aca="false">SUM(E18,H18,J18,M18,O18,T18,V18)</f>
        <v>103</v>
      </c>
      <c r="X18" s="30" t="n">
        <f aca="false">RANK(W18,W:W,0)</f>
        <v>16</v>
      </c>
    </row>
    <row r="19" customFormat="false" ht="37.5" hidden="false" customHeight="true" outlineLevel="0" collapsed="false">
      <c r="A19" s="19" t="s">
        <v>40</v>
      </c>
      <c r="B19" s="20" t="n">
        <v>3600</v>
      </c>
      <c r="C19" s="20" t="n">
        <v>2471</v>
      </c>
      <c r="D19" s="21" t="n">
        <f aca="false">C19/B19</f>
        <v>0.686388888888889</v>
      </c>
      <c r="E19" s="22" t="n">
        <f aca="false">RANK(D19,D:D,1)</f>
        <v>23</v>
      </c>
      <c r="F19" s="20" t="n">
        <v>49</v>
      </c>
      <c r="G19" s="21" t="n">
        <f aca="false">F19/C19</f>
        <v>0.0198300283286119</v>
      </c>
      <c r="H19" s="22" t="n">
        <f aca="false">RANK(G19,G:G,1)</f>
        <v>14</v>
      </c>
      <c r="I19" s="21" t="n">
        <f aca="false">F19/B19</f>
        <v>0.0136111111111111</v>
      </c>
      <c r="J19" s="22" t="n">
        <f aca="false">RANK(I19,I:I,1)</f>
        <v>17</v>
      </c>
      <c r="K19" s="20" t="n">
        <v>12</v>
      </c>
      <c r="L19" s="21" t="n">
        <f aca="false">K19/B19</f>
        <v>0.00333333333333333</v>
      </c>
      <c r="M19" s="23" t="n">
        <f aca="false">RANK(L19,L:L,1)</f>
        <v>17</v>
      </c>
      <c r="N19" s="24" t="n">
        <f aca="false">K19/F19</f>
        <v>0.244897959183673</v>
      </c>
      <c r="O19" s="23" t="n">
        <f aca="false">RANK(N19,N:N,1)</f>
        <v>10</v>
      </c>
      <c r="P19" s="20" t="n">
        <v>1</v>
      </c>
      <c r="Q19" s="31" t="n">
        <f aca="false">ROUNDUP(B19/P19,0)</f>
        <v>3600</v>
      </c>
      <c r="R19" s="21" t="n">
        <f aca="false">Q19/SUM(Q$3:Q$31)</f>
        <v>0.0374224264285492</v>
      </c>
      <c r="S19" s="26" t="n">
        <f aca="false">IF(Q19/SUM(Q$3:Q$31)=0,1,Q19/SUM(Q$3:Q$31))</f>
        <v>0.0374224264285492</v>
      </c>
      <c r="T19" s="23" t="n">
        <f aca="false">IF(S19=1,0,RANK(S19,S:S,0))</f>
        <v>10</v>
      </c>
      <c r="U19" s="27" t="n">
        <v>5</v>
      </c>
      <c r="V19" s="28" t="n">
        <f aca="false">RANK(U19,U:U,1)</f>
        <v>10</v>
      </c>
      <c r="W19" s="29" t="n">
        <f aca="false">SUM(E19,H19,J19,M19,O19,T19,V19)</f>
        <v>101</v>
      </c>
      <c r="X19" s="30" t="n">
        <f aca="false">RANK(W19,W:W,0)</f>
        <v>17</v>
      </c>
    </row>
    <row r="20" customFormat="false" ht="37.5" hidden="false" customHeight="true" outlineLevel="0" collapsed="false">
      <c r="A20" s="19" t="s">
        <v>41</v>
      </c>
      <c r="B20" s="20" t="n">
        <v>7122</v>
      </c>
      <c r="C20" s="20" t="n">
        <v>3876</v>
      </c>
      <c r="D20" s="21" t="n">
        <f aca="false">C20/B20</f>
        <v>0.544229149115417</v>
      </c>
      <c r="E20" s="22" t="n">
        <f aca="false">RANK(D20,D:D,1)</f>
        <v>15</v>
      </c>
      <c r="F20" s="20" t="n">
        <v>50</v>
      </c>
      <c r="G20" s="21" t="n">
        <f aca="false">F20/C20</f>
        <v>0.0128998968008256</v>
      </c>
      <c r="H20" s="22" t="n">
        <f aca="false">RANK(G20,G:G,1)</f>
        <v>11</v>
      </c>
      <c r="I20" s="21" t="n">
        <f aca="false">F20/B20</f>
        <v>0.00702049985959</v>
      </c>
      <c r="J20" s="22" t="n">
        <f aca="false">RANK(I20,I:I,1)</f>
        <v>9</v>
      </c>
      <c r="K20" s="20" t="n">
        <v>29</v>
      </c>
      <c r="L20" s="21" t="n">
        <f aca="false">K20/B20</f>
        <v>0.0040718899185622</v>
      </c>
      <c r="M20" s="23" t="n">
        <f aca="false">RANK(L20,L:L,1)</f>
        <v>18</v>
      </c>
      <c r="N20" s="24" t="n">
        <f aca="false">K20/F20</f>
        <v>0.58</v>
      </c>
      <c r="O20" s="23" t="n">
        <f aca="false">RANK(N20,N:N,1)</f>
        <v>19</v>
      </c>
      <c r="P20" s="20" t="n">
        <v>2</v>
      </c>
      <c r="Q20" s="31" t="n">
        <f aca="false">ROUNDUP(B20/P20,0)</f>
        <v>3561</v>
      </c>
      <c r="R20" s="21" t="n">
        <f aca="false">Q20/SUM(Q$3:Q$31)</f>
        <v>0.0370170168089065</v>
      </c>
      <c r="S20" s="26" t="n">
        <f aca="false">IF(Q20/SUM(Q$3:Q$31)=0,1,Q20/SUM(Q$3:Q$31))</f>
        <v>0.0370170168089065</v>
      </c>
      <c r="T20" s="23" t="n">
        <f aca="false">IF(S20=1,0,RANK(S20,S:S,0))</f>
        <v>11</v>
      </c>
      <c r="U20" s="27" t="n">
        <v>8</v>
      </c>
      <c r="V20" s="28" t="n">
        <f aca="false">RANK(U20,U:U,1)</f>
        <v>17</v>
      </c>
      <c r="W20" s="29" t="n">
        <f aca="false">SUM(E20,H20,J20,M20,O20,T20,V20)</f>
        <v>100</v>
      </c>
      <c r="X20" s="30" t="n">
        <f aca="false">RANK(W20,W:W,0)</f>
        <v>18</v>
      </c>
    </row>
    <row r="21" customFormat="false" ht="37.5" hidden="false" customHeight="true" outlineLevel="0" collapsed="false">
      <c r="A21" s="19" t="s">
        <v>42</v>
      </c>
      <c r="B21" s="20" t="n">
        <v>2167</v>
      </c>
      <c r="C21" s="20" t="n">
        <v>1074</v>
      </c>
      <c r="D21" s="21" t="n">
        <f aca="false">C21/B21</f>
        <v>0.495616059067836</v>
      </c>
      <c r="E21" s="22" t="n">
        <f aca="false">RANK(D21,D:D,1)</f>
        <v>9</v>
      </c>
      <c r="F21" s="20" t="n">
        <v>47</v>
      </c>
      <c r="G21" s="21" t="n">
        <f aca="false">F21/C21</f>
        <v>0.0437616387337058</v>
      </c>
      <c r="H21" s="22" t="n">
        <f aca="false">RANK(G21,G:G,1)</f>
        <v>26</v>
      </c>
      <c r="I21" s="21" t="n">
        <f aca="false">F21/B21</f>
        <v>0.0216889709275496</v>
      </c>
      <c r="J21" s="22" t="n">
        <f aca="false">RANK(I21,I:I,1)</f>
        <v>25</v>
      </c>
      <c r="K21" s="20" t="n">
        <v>2</v>
      </c>
      <c r="L21" s="21" t="n">
        <f aca="false">K21/B21</f>
        <v>0.000922934933087217</v>
      </c>
      <c r="M21" s="23" t="n">
        <f aca="false">RANK(L21,L:L,1)</f>
        <v>3</v>
      </c>
      <c r="N21" s="24" t="n">
        <v>0</v>
      </c>
      <c r="O21" s="23" t="n">
        <f aca="false">RANK(N21,N:N,1)</f>
        <v>1</v>
      </c>
      <c r="P21" s="20" t="n">
        <v>1</v>
      </c>
      <c r="Q21" s="31" t="n">
        <f aca="false">ROUNDUP(B21/P21,0)</f>
        <v>2167</v>
      </c>
      <c r="R21" s="21" t="n">
        <f aca="false">Q21/SUM(Q$3:Q$31)</f>
        <v>0.0225262216862961</v>
      </c>
      <c r="S21" s="26" t="n">
        <f aca="false">IF(Q21/SUM(Q$3:Q$31)=0,1,Q21/SUM(Q$3:Q$31))</f>
        <v>0.0225262216862961</v>
      </c>
      <c r="T21" s="23" t="n">
        <f aca="false">IF(S21=1,0,RANK(S21,S:S,0))</f>
        <v>17</v>
      </c>
      <c r="U21" s="27" t="n">
        <v>9</v>
      </c>
      <c r="V21" s="28" t="n">
        <f aca="false">RANK(U21,U:U,1)</f>
        <v>19</v>
      </c>
      <c r="W21" s="29" t="n">
        <f aca="false">SUM(E21,H21,J21,M21,O21,T21,V21)</f>
        <v>100</v>
      </c>
      <c r="X21" s="30" t="n">
        <f aca="false">RANK(W21,W:W,0)</f>
        <v>18</v>
      </c>
    </row>
    <row r="22" customFormat="false" ht="37.5" hidden="false" customHeight="true" outlineLevel="0" collapsed="false">
      <c r="A22" s="19" t="s">
        <v>43</v>
      </c>
      <c r="B22" s="20" t="n">
        <v>3634</v>
      </c>
      <c r="C22" s="20" t="n">
        <v>1673</v>
      </c>
      <c r="D22" s="21" t="n">
        <f aca="false">C22/B22</f>
        <v>0.460374243258118</v>
      </c>
      <c r="E22" s="22" t="n">
        <f aca="false">RANK(D22,D:D,1)</f>
        <v>4</v>
      </c>
      <c r="F22" s="20" t="n">
        <v>54</v>
      </c>
      <c r="G22" s="21" t="n">
        <f aca="false">F22/C22</f>
        <v>0.0322773460848775</v>
      </c>
      <c r="H22" s="22" t="n">
        <f aca="false">RANK(G22,G:G,1)</f>
        <v>18</v>
      </c>
      <c r="I22" s="21" t="n">
        <f aca="false">F22/B22</f>
        <v>0.0148596587782058</v>
      </c>
      <c r="J22" s="22" t="n">
        <f aca="false">RANK(I22,I:I,1)</f>
        <v>18</v>
      </c>
      <c r="K22" s="20" t="n">
        <v>22</v>
      </c>
      <c r="L22" s="21" t="n">
        <f aca="false">K22/B22</f>
        <v>0.00605393505778756</v>
      </c>
      <c r="M22" s="23" t="n">
        <f aca="false">RANK(L22,L:L,1)</f>
        <v>21</v>
      </c>
      <c r="N22" s="24" t="n">
        <f aca="false">K22/F22</f>
        <v>0.407407407407407</v>
      </c>
      <c r="O22" s="23" t="n">
        <f aca="false">RANK(N22,N:N,1)</f>
        <v>15</v>
      </c>
      <c r="P22" s="20" t="n">
        <v>1</v>
      </c>
      <c r="Q22" s="31" t="n">
        <f aca="false">ROUNDUP(B22/P22,0)</f>
        <v>3634</v>
      </c>
      <c r="R22" s="21" t="n">
        <f aca="false">Q22/SUM(Q$3:Q$31)</f>
        <v>0.0377758604559299</v>
      </c>
      <c r="S22" s="26" t="n">
        <f aca="false">IF(Q22/SUM(Q$3:Q$31)=0,1,Q22/SUM(Q$3:Q$31))</f>
        <v>0.0377758604559299</v>
      </c>
      <c r="T22" s="23" t="n">
        <f aca="false">IF(S22=1,0,RANK(S22,S:S,0))</f>
        <v>8</v>
      </c>
      <c r="U22" s="27" t="n">
        <v>5</v>
      </c>
      <c r="V22" s="28" t="n">
        <f aca="false">RANK(U22,U:U,1)</f>
        <v>10</v>
      </c>
      <c r="W22" s="29" t="n">
        <f aca="false">SUM(E22,H22,J22,M22,O22,T22,V22)</f>
        <v>94</v>
      </c>
      <c r="X22" s="30" t="n">
        <f aca="false">RANK(W22,W:W,0)</f>
        <v>20</v>
      </c>
    </row>
    <row r="23" customFormat="false" ht="37.5" hidden="false" customHeight="true" outlineLevel="0" collapsed="false">
      <c r="A23" s="19" t="s">
        <v>44</v>
      </c>
      <c r="B23" s="20" t="n">
        <v>1760</v>
      </c>
      <c r="C23" s="20" t="n">
        <v>990</v>
      </c>
      <c r="D23" s="21" t="n">
        <f aca="false">C23/B23</f>
        <v>0.5625</v>
      </c>
      <c r="E23" s="22" t="n">
        <f aca="false">RANK(D23,D:D,1)</f>
        <v>16</v>
      </c>
      <c r="F23" s="20" t="n">
        <v>6</v>
      </c>
      <c r="G23" s="21" t="n">
        <f aca="false">F23/C23</f>
        <v>0.00606060606060606</v>
      </c>
      <c r="H23" s="22" t="n">
        <f aca="false">RANK(G23,G:G,1)</f>
        <v>3</v>
      </c>
      <c r="I23" s="21" t="n">
        <f aca="false">F23/B23</f>
        <v>0.00340909090909091</v>
      </c>
      <c r="J23" s="22" t="n">
        <f aca="false">RANK(I23,I:I,1)</f>
        <v>3</v>
      </c>
      <c r="K23" s="20" t="n">
        <v>3</v>
      </c>
      <c r="L23" s="21" t="n">
        <f aca="false">K23/B23</f>
        <v>0.00170454545454545</v>
      </c>
      <c r="M23" s="23" t="n">
        <f aca="false">RANK(L23,L:L,1)</f>
        <v>6</v>
      </c>
      <c r="N23" s="24" t="n">
        <f aca="false">K23/F23</f>
        <v>0.5</v>
      </c>
      <c r="O23" s="23" t="n">
        <f aca="false">RANK(N23,N:N,1)</f>
        <v>17</v>
      </c>
      <c r="P23" s="20" t="n">
        <v>1</v>
      </c>
      <c r="Q23" s="31" t="n">
        <f aca="false">ROUNDUP(B23/P23,0)</f>
        <v>1760</v>
      </c>
      <c r="R23" s="21" t="n">
        <f aca="false">Q23/SUM(Q$3:Q$31)</f>
        <v>0.0182954084761796</v>
      </c>
      <c r="S23" s="26" t="n">
        <f aca="false">IF(Q23/SUM(Q$3:Q$31)=0,1,Q23/SUM(Q$3:Q$31))</f>
        <v>0.0182954084761796</v>
      </c>
      <c r="T23" s="23" t="n">
        <f aca="false">IF(S23=1,0,RANK(S23,S:S,0))</f>
        <v>22</v>
      </c>
      <c r="U23" s="27" t="n">
        <v>14</v>
      </c>
      <c r="V23" s="28" t="n">
        <f aca="false">RANK(U23,U:U,1)</f>
        <v>25</v>
      </c>
      <c r="W23" s="29" t="n">
        <f aca="false">SUM(E23,H23,J23,M23,O23,T23,V23)</f>
        <v>92</v>
      </c>
      <c r="X23" s="30" t="n">
        <f aca="false">RANK(W23,W:W,0)</f>
        <v>21</v>
      </c>
    </row>
    <row r="24" customFormat="false" ht="37.5" hidden="false" customHeight="true" outlineLevel="0" collapsed="false">
      <c r="A24" s="19" t="s">
        <v>45</v>
      </c>
      <c r="B24" s="20" t="n">
        <v>1694</v>
      </c>
      <c r="C24" s="20" t="n">
        <v>1168</v>
      </c>
      <c r="D24" s="21" t="n">
        <f aca="false">C24/B24</f>
        <v>0.689492325855962</v>
      </c>
      <c r="E24" s="22" t="n">
        <f aca="false">RANK(D24,D:D,1)</f>
        <v>24</v>
      </c>
      <c r="F24" s="20" t="n">
        <v>15</v>
      </c>
      <c r="G24" s="21" t="n">
        <f aca="false">F24/C24</f>
        <v>0.0128424657534247</v>
      </c>
      <c r="H24" s="22" t="n">
        <f aca="false">RANK(G24,G:G,1)</f>
        <v>10</v>
      </c>
      <c r="I24" s="21" t="n">
        <f aca="false">F24/B24</f>
        <v>0.00885478158205431</v>
      </c>
      <c r="J24" s="22" t="n">
        <f aca="false">RANK(I24,I:I,1)</f>
        <v>10</v>
      </c>
      <c r="K24" s="20" t="n">
        <v>5</v>
      </c>
      <c r="L24" s="21" t="n">
        <f aca="false">K24/B24</f>
        <v>0.00295159386068477</v>
      </c>
      <c r="M24" s="23" t="n">
        <f aca="false">RANK(L24,L:L,1)</f>
        <v>15</v>
      </c>
      <c r="N24" s="24" t="n">
        <v>0</v>
      </c>
      <c r="O24" s="23" t="n">
        <f aca="false">RANK(N24,N:N,1)</f>
        <v>1</v>
      </c>
      <c r="P24" s="20" t="n">
        <v>1</v>
      </c>
      <c r="Q24" s="25" t="n">
        <v>1694</v>
      </c>
      <c r="R24" s="21" t="n">
        <f aca="false">Q24/SUM(Q$3:Q$31)</f>
        <v>0.0176093306583229</v>
      </c>
      <c r="S24" s="26" t="n">
        <f aca="false">IF(Q24/SUM(Q$3:Q$31)=0,1,Q24/SUM(Q$3:Q$31))</f>
        <v>0.0176093306583229</v>
      </c>
      <c r="T24" s="23" t="n">
        <f aca="false">IF(S24=1,0,RANK(S24,S:S,0))</f>
        <v>23</v>
      </c>
      <c r="U24" s="27" t="n">
        <v>3</v>
      </c>
      <c r="V24" s="28" t="n">
        <f aca="false">RANK(U24,U:U,1)</f>
        <v>6</v>
      </c>
      <c r="W24" s="29" t="n">
        <f aca="false">SUM(E24,H24,J24,M24,O24,T24,V24)</f>
        <v>89</v>
      </c>
      <c r="X24" s="30" t="n">
        <f aca="false">RANK(W24,W:W,0)</f>
        <v>22</v>
      </c>
    </row>
    <row r="25" customFormat="false" ht="37.5" hidden="false" customHeight="true" outlineLevel="0" collapsed="false">
      <c r="A25" s="19" t="s">
        <v>46</v>
      </c>
      <c r="B25" s="20" t="n">
        <v>3607</v>
      </c>
      <c r="C25" s="20" t="n">
        <v>1827</v>
      </c>
      <c r="D25" s="21" t="n">
        <f aca="false">C25/B25</f>
        <v>0.506515109509287</v>
      </c>
      <c r="E25" s="22" t="n">
        <f aca="false">RANK(D25,D:D,1)</f>
        <v>11</v>
      </c>
      <c r="F25" s="20" t="n">
        <v>13</v>
      </c>
      <c r="G25" s="21" t="n">
        <f aca="false">F25/C25</f>
        <v>0.00711548987411056</v>
      </c>
      <c r="H25" s="22" t="n">
        <f aca="false">RANK(G25,G:G,1)</f>
        <v>4</v>
      </c>
      <c r="I25" s="21" t="n">
        <f aca="false">F25/B25</f>
        <v>0.00360410313279734</v>
      </c>
      <c r="J25" s="22" t="n">
        <f aca="false">RANK(I25,I:I,1)</f>
        <v>4</v>
      </c>
      <c r="K25" s="20" t="n">
        <v>11</v>
      </c>
      <c r="L25" s="21" t="n">
        <f aca="false">K25/B25</f>
        <v>0.00304962572775159</v>
      </c>
      <c r="M25" s="23" t="n">
        <f aca="false">RANK(L25,L:L,1)</f>
        <v>16</v>
      </c>
      <c r="N25" s="24" t="n">
        <f aca="false">K25/F25</f>
        <v>0.846153846153846</v>
      </c>
      <c r="O25" s="23" t="n">
        <f aca="false">RANK(N25,N:N,1)</f>
        <v>27</v>
      </c>
      <c r="P25" s="20" t="n">
        <v>1</v>
      </c>
      <c r="Q25" s="25" t="n">
        <v>3607</v>
      </c>
      <c r="R25" s="21" t="n">
        <f aca="false">Q25/SUM(Q$3:Q$31)</f>
        <v>0.0374951922577158</v>
      </c>
      <c r="S25" s="26" t="n">
        <f aca="false">IF(Q25/SUM(Q$3:Q$31)=0,1,Q25/SUM(Q$3:Q$31))</f>
        <v>0.0374951922577158</v>
      </c>
      <c r="T25" s="23" t="n">
        <f aca="false">IF(S25=1,0,RANK(S25,S:S,0))</f>
        <v>9</v>
      </c>
      <c r="U25" s="27" t="n">
        <v>6</v>
      </c>
      <c r="V25" s="28" t="n">
        <f aca="false">RANK(U25,U:U,1)</f>
        <v>12</v>
      </c>
      <c r="W25" s="29" t="n">
        <f aca="false">SUM(E25,H25,J25,M25,O25,T25,V25)</f>
        <v>83</v>
      </c>
      <c r="X25" s="30" t="n">
        <f aca="false">RANK(W25,W:W,0)</f>
        <v>23</v>
      </c>
    </row>
    <row r="26" customFormat="false" ht="37.5" hidden="false" customHeight="true" outlineLevel="0" collapsed="false">
      <c r="A26" s="19" t="s">
        <v>47</v>
      </c>
      <c r="B26" s="20" t="n">
        <v>14126</v>
      </c>
      <c r="C26" s="20" t="n">
        <v>8617</v>
      </c>
      <c r="D26" s="21" t="n">
        <f aca="false">C26/B26</f>
        <v>0.610009910802775</v>
      </c>
      <c r="E26" s="22" t="n">
        <f aca="false">RANK(D26,D:D,1)</f>
        <v>18</v>
      </c>
      <c r="F26" s="20" t="n">
        <v>16</v>
      </c>
      <c r="G26" s="21" t="n">
        <f aca="false">F26/C26</f>
        <v>0.00185679470813508</v>
      </c>
      <c r="H26" s="22" t="n">
        <f aca="false">RANK(G26,G:G,1)</f>
        <v>1</v>
      </c>
      <c r="I26" s="21" t="n">
        <f aca="false">F26/B26</f>
        <v>0.00113266317428855</v>
      </c>
      <c r="J26" s="22" t="n">
        <f aca="false">RANK(I26,I:I,1)</f>
        <v>1</v>
      </c>
      <c r="K26" s="20" t="n">
        <v>16</v>
      </c>
      <c r="L26" s="21" t="n">
        <f aca="false">K26/B26</f>
        <v>0.00113266317428855</v>
      </c>
      <c r="M26" s="23" t="n">
        <f aca="false">RANK(L26,L:L,1)</f>
        <v>4</v>
      </c>
      <c r="N26" s="24" t="n">
        <f aca="false">K26/F26</f>
        <v>1</v>
      </c>
      <c r="O26" s="23" t="n">
        <f aca="false">RANK(N26,N:N,1)</f>
        <v>29</v>
      </c>
      <c r="P26" s="20" t="n">
        <v>2</v>
      </c>
      <c r="Q26" s="31" t="n">
        <f aca="false">ROUNDUP(B26/P26,0)</f>
        <v>7063</v>
      </c>
      <c r="R26" s="21" t="n">
        <f aca="false">Q26/SUM(Q$3:Q$31)</f>
        <v>0.073420721629123</v>
      </c>
      <c r="S26" s="26" t="n">
        <f aca="false">IF(Q26/SUM(Q$3:Q$31)=0,1,Q26/SUM(Q$3:Q$31))</f>
        <v>0.073420721629123</v>
      </c>
      <c r="T26" s="23" t="n">
        <f aca="false">IF(S26=1,0,RANK(S26,S:S,0))</f>
        <v>5</v>
      </c>
      <c r="U26" s="27" t="n">
        <v>10</v>
      </c>
      <c r="V26" s="28" t="n">
        <f aca="false">RANK(U26,U:U,1)</f>
        <v>20</v>
      </c>
      <c r="W26" s="29" t="n">
        <f aca="false">SUM(E26,H26,J26,M26,O26,T26,V26)</f>
        <v>78</v>
      </c>
      <c r="X26" s="30" t="n">
        <f aca="false">RANK(W26,W:W,0)</f>
        <v>24</v>
      </c>
    </row>
    <row r="27" customFormat="false" ht="37.5" hidden="false" customHeight="true" outlineLevel="0" collapsed="false">
      <c r="A27" s="19" t="s">
        <v>48</v>
      </c>
      <c r="B27" s="20" t="n">
        <v>3254</v>
      </c>
      <c r="C27" s="20" t="n">
        <v>2018</v>
      </c>
      <c r="D27" s="21" t="n">
        <f aca="false">C27/B27</f>
        <v>0.620159803318992</v>
      </c>
      <c r="E27" s="22" t="n">
        <f aca="false">RANK(D27,D:D,1)</f>
        <v>20</v>
      </c>
      <c r="F27" s="20" t="n">
        <v>11</v>
      </c>
      <c r="G27" s="21" t="n">
        <f aca="false">F27/C27</f>
        <v>0.00545094152626363</v>
      </c>
      <c r="H27" s="22" t="n">
        <f aca="false">RANK(G27,G:G,1)</f>
        <v>2</v>
      </c>
      <c r="I27" s="21" t="n">
        <f aca="false">F27/B27</f>
        <v>0.00338045482483098</v>
      </c>
      <c r="J27" s="22" t="n">
        <f aca="false">RANK(I27,I:I,1)</f>
        <v>2</v>
      </c>
      <c r="K27" s="20" t="n">
        <v>7</v>
      </c>
      <c r="L27" s="21" t="n">
        <f aca="false">K27/B27</f>
        <v>0.00215119852489244</v>
      </c>
      <c r="M27" s="23" t="n">
        <f aca="false">RANK(L27,L:L,1)</f>
        <v>7</v>
      </c>
      <c r="N27" s="24" t="n">
        <f aca="false">K27/F27</f>
        <v>0.636363636363636</v>
      </c>
      <c r="O27" s="23" t="n">
        <f aca="false">RANK(N27,N:N,1)</f>
        <v>21</v>
      </c>
      <c r="P27" s="20" t="n">
        <v>1</v>
      </c>
      <c r="Q27" s="31" t="n">
        <f aca="false">ROUNDUP(B27/P27,0)</f>
        <v>3254</v>
      </c>
      <c r="R27" s="21" t="n">
        <f aca="false">Q27/SUM(Q$3:Q$31)</f>
        <v>0.0338257154440275</v>
      </c>
      <c r="S27" s="26" t="n">
        <f aca="false">IF(Q27/SUM(Q$3:Q$31)=0,1,Q27/SUM(Q$3:Q$31))</f>
        <v>0.0338257154440275</v>
      </c>
      <c r="T27" s="23" t="n">
        <f aca="false">IF(S27=1,0,RANK(S27,S:S,0))</f>
        <v>14</v>
      </c>
      <c r="U27" s="27" t="n">
        <v>4</v>
      </c>
      <c r="V27" s="28" t="n">
        <f aca="false">RANK(U27,U:U,1)</f>
        <v>8</v>
      </c>
      <c r="W27" s="29" t="n">
        <f aca="false">SUM(E27,H27,J27,M27,O27,T27,V27)</f>
        <v>74</v>
      </c>
      <c r="X27" s="30" t="n">
        <f aca="false">RANK(W27,W:W,0)</f>
        <v>25</v>
      </c>
    </row>
    <row r="28" customFormat="false" ht="37.5" hidden="false" customHeight="true" outlineLevel="0" collapsed="false">
      <c r="A28" s="19" t="s">
        <v>49</v>
      </c>
      <c r="B28" s="20" t="n">
        <v>14332</v>
      </c>
      <c r="C28" s="20" t="n">
        <v>7349</v>
      </c>
      <c r="D28" s="21" t="n">
        <f aca="false">C28/B28</f>
        <v>0.512768629639966</v>
      </c>
      <c r="E28" s="22" t="n">
        <f aca="false">RANK(D28,D:D,1)</f>
        <v>13</v>
      </c>
      <c r="F28" s="20" t="n">
        <v>55</v>
      </c>
      <c r="G28" s="21" t="n">
        <f aca="false">F28/C28</f>
        <v>0.00748401143012655</v>
      </c>
      <c r="H28" s="22" t="n">
        <f aca="false">RANK(G28,G:G,1)</f>
        <v>6</v>
      </c>
      <c r="I28" s="21" t="n">
        <f aca="false">F28/B28</f>
        <v>0.00383756628523584</v>
      </c>
      <c r="J28" s="22" t="n">
        <f aca="false">RANK(I28,I:I,1)</f>
        <v>6</v>
      </c>
      <c r="K28" s="20" t="n">
        <v>42</v>
      </c>
      <c r="L28" s="21" t="n">
        <f aca="false">K28/B28</f>
        <v>0.002930505163271</v>
      </c>
      <c r="M28" s="23" t="n">
        <f aca="false">RANK(L28,L:L,1)</f>
        <v>14</v>
      </c>
      <c r="N28" s="24" t="n">
        <f aca="false">K28/F28</f>
        <v>0.763636363636364</v>
      </c>
      <c r="O28" s="23" t="n">
        <f aca="false">RANK(N28,N:N,1)</f>
        <v>25</v>
      </c>
      <c r="P28" s="20" t="n">
        <v>2</v>
      </c>
      <c r="Q28" s="31" t="n">
        <f aca="false">ROUNDUP(B28/P28,0)</f>
        <v>7166</v>
      </c>
      <c r="R28" s="21" t="n">
        <f aca="false">Q28/SUM(Q$3:Q$31)</f>
        <v>0.0744914188297176</v>
      </c>
      <c r="S28" s="26" t="n">
        <f aca="false">IF(Q28/SUM(Q$3:Q$31)=0,1,Q28/SUM(Q$3:Q$31))</f>
        <v>0.0744914188297176</v>
      </c>
      <c r="T28" s="23" t="n">
        <f aca="false">IF(S28=1,0,RANK(S28,S:S,0))</f>
        <v>4</v>
      </c>
      <c r="U28" s="27" t="n">
        <v>0</v>
      </c>
      <c r="V28" s="28" t="n">
        <f aca="false">RANK(U28,U:U,1)</f>
        <v>1</v>
      </c>
      <c r="W28" s="29" t="n">
        <f aca="false">SUM(E28,H28,J28,M28,O28,T28,V28)</f>
        <v>69</v>
      </c>
      <c r="X28" s="30" t="n">
        <f aca="false">RANK(W28,W:W,0)</f>
        <v>26</v>
      </c>
    </row>
    <row r="29" customFormat="false" ht="37.5" hidden="false" customHeight="true" outlineLevel="0" collapsed="false">
      <c r="A29" s="19" t="s">
        <v>50</v>
      </c>
      <c r="B29" s="20" t="n">
        <v>6261</v>
      </c>
      <c r="C29" s="20" t="n">
        <v>3154</v>
      </c>
      <c r="D29" s="21" t="n">
        <f aca="false">C29/B29</f>
        <v>0.503753394026513</v>
      </c>
      <c r="E29" s="22" t="n">
        <f aca="false">RANK(D29,D:D,1)</f>
        <v>10</v>
      </c>
      <c r="F29" s="20" t="n">
        <v>23</v>
      </c>
      <c r="G29" s="21" t="n">
        <f aca="false">F29/C29</f>
        <v>0.00729232720355105</v>
      </c>
      <c r="H29" s="22" t="n">
        <f aca="false">RANK(G29,G:G,1)</f>
        <v>5</v>
      </c>
      <c r="I29" s="21" t="n">
        <f aca="false">F29/B29</f>
        <v>0.00367353457914071</v>
      </c>
      <c r="J29" s="22" t="n">
        <f aca="false">RANK(I29,I:I,1)</f>
        <v>5</v>
      </c>
      <c r="K29" s="20" t="n">
        <v>18</v>
      </c>
      <c r="L29" s="21" t="n">
        <f aca="false">K29/B29</f>
        <v>0.00287494010541447</v>
      </c>
      <c r="M29" s="23" t="n">
        <f aca="false">RANK(L29,L:L,1)</f>
        <v>13</v>
      </c>
      <c r="N29" s="24" t="n">
        <f aca="false">K29/F29</f>
        <v>0.782608695652174</v>
      </c>
      <c r="O29" s="23" t="n">
        <f aca="false">RANK(N29,N:N,1)</f>
        <v>26</v>
      </c>
      <c r="P29" s="20" t="n">
        <v>1</v>
      </c>
      <c r="Q29" s="31" t="n">
        <f aca="false">ROUNDUP(B29/P29,0)</f>
        <v>6261</v>
      </c>
      <c r="R29" s="21" t="n">
        <f aca="false">Q29/SUM(Q$3:Q$31)</f>
        <v>0.0650838366303184</v>
      </c>
      <c r="S29" s="26" t="n">
        <f aca="false">IF(Q29/SUM(Q$3:Q$31)=0,1,Q29/SUM(Q$3:Q$31))</f>
        <v>0.0650838366303184</v>
      </c>
      <c r="T29" s="23" t="n">
        <f aca="false">IF(S29=1,0,RANK(S29,S:S,0))</f>
        <v>6</v>
      </c>
      <c r="U29" s="27" t="n">
        <v>0</v>
      </c>
      <c r="V29" s="28" t="n">
        <f aca="false">RANK(U29,U:U,1)</f>
        <v>1</v>
      </c>
      <c r="W29" s="29" t="n">
        <f aca="false">SUM(E29,H29,J29,M29,O29,T29,V29)</f>
        <v>66</v>
      </c>
      <c r="X29" s="30" t="n">
        <f aca="false">RANK(W29,W:W,0)</f>
        <v>27</v>
      </c>
    </row>
    <row r="30" customFormat="false" ht="37.5" hidden="false" customHeight="true" outlineLevel="0" collapsed="false">
      <c r="A30" s="19" t="s">
        <v>51</v>
      </c>
      <c r="B30" s="20" t="n">
        <v>4923</v>
      </c>
      <c r="C30" s="20" t="n">
        <v>1541</v>
      </c>
      <c r="D30" s="21" t="n">
        <f aca="false">C30/B30</f>
        <v>0.313020515945562</v>
      </c>
      <c r="E30" s="22" t="n">
        <f aca="false">RANK(D30,D:D,1)</f>
        <v>1</v>
      </c>
      <c r="F30" s="20" t="n">
        <v>50</v>
      </c>
      <c r="G30" s="21" t="n">
        <f aca="false">F30/C30</f>
        <v>0.0324464633354964</v>
      </c>
      <c r="H30" s="22" t="n">
        <f aca="false">RANK(G30,G:G,1)</f>
        <v>19</v>
      </c>
      <c r="I30" s="21" t="n">
        <f aca="false">F30/B30</f>
        <v>0.0101564086938858</v>
      </c>
      <c r="J30" s="22" t="n">
        <f aca="false">RANK(I30,I:I,1)</f>
        <v>11</v>
      </c>
      <c r="K30" s="20" t="n">
        <v>11</v>
      </c>
      <c r="L30" s="21" t="n">
        <f aca="false">K30/B30</f>
        <v>0.00223440991265489</v>
      </c>
      <c r="M30" s="23" t="n">
        <f aca="false">RANK(L30,L:L,1)</f>
        <v>8</v>
      </c>
      <c r="N30" s="24" t="n">
        <f aca="false">K30/F30</f>
        <v>0.22</v>
      </c>
      <c r="O30" s="23" t="n">
        <f aca="false">RANK(N30,N:N,1)</f>
        <v>8</v>
      </c>
      <c r="P30" s="20" t="n">
        <v>1</v>
      </c>
      <c r="Q30" s="31" t="n">
        <f aca="false">ROUNDUP(B30/P30,0)</f>
        <v>4923</v>
      </c>
      <c r="R30" s="21" t="n">
        <f aca="false">Q30/SUM(Q$3:Q$31)</f>
        <v>0.051175168141041</v>
      </c>
      <c r="S30" s="26" t="n">
        <f aca="false">IF(Q30/SUM(Q$3:Q$31)=0,1,Q30/SUM(Q$3:Q$31))</f>
        <v>0.051175168141041</v>
      </c>
      <c r="T30" s="23" t="n">
        <f aca="false">IF(S30=1,0,RANK(S30,S:S,0))</f>
        <v>7</v>
      </c>
      <c r="U30" s="27" t="n">
        <v>3</v>
      </c>
      <c r="V30" s="28" t="n">
        <f aca="false">RANK(U30,U:U,1)</f>
        <v>6</v>
      </c>
      <c r="W30" s="29" t="n">
        <f aca="false">SUM(E30,H30,J30,M30,O30,T30,V30)</f>
        <v>60</v>
      </c>
      <c r="X30" s="30" t="n">
        <f aca="false">RANK(W30,W:W,0)</f>
        <v>28</v>
      </c>
    </row>
    <row r="31" customFormat="false" ht="37.5" hidden="false" customHeight="true" outlineLevel="0" collapsed="false">
      <c r="A31" s="19" t="s">
        <v>52</v>
      </c>
      <c r="B31" s="20" t="n">
        <v>1634</v>
      </c>
      <c r="C31" s="20" t="n">
        <v>961</v>
      </c>
      <c r="D31" s="21" t="n">
        <f aca="false">C31/B31</f>
        <v>0.58812729498164</v>
      </c>
      <c r="E31" s="22" t="n">
        <f aca="false">RANK(D31,D:D,1)</f>
        <v>17</v>
      </c>
      <c r="F31" s="20" t="n">
        <v>8</v>
      </c>
      <c r="G31" s="21" t="n">
        <f aca="false">F31/C31</f>
        <v>0.00832466181061395</v>
      </c>
      <c r="H31" s="22" t="n">
        <f aca="false">RANK(G31,G:G,1)</f>
        <v>7</v>
      </c>
      <c r="I31" s="21" t="n">
        <f aca="false">F31/B31</f>
        <v>0.00489596083231334</v>
      </c>
      <c r="J31" s="22" t="n">
        <f aca="false">RANK(I31,I:I,1)</f>
        <v>7</v>
      </c>
      <c r="K31" s="20" t="n">
        <v>1</v>
      </c>
      <c r="L31" s="21" t="n">
        <f aca="false">K31/B31</f>
        <v>0.000611995104039168</v>
      </c>
      <c r="M31" s="23" t="n">
        <f aca="false">RANK(L31,L:L,1)</f>
        <v>2</v>
      </c>
      <c r="N31" s="24" t="n">
        <v>0</v>
      </c>
      <c r="O31" s="23" t="n">
        <f aca="false">RANK(N31,N:N,1)</f>
        <v>1</v>
      </c>
      <c r="P31" s="20" t="n">
        <v>1</v>
      </c>
      <c r="Q31" s="31" t="n">
        <f aca="false">ROUNDUP(B31/P31,0)</f>
        <v>1634</v>
      </c>
      <c r="R31" s="21" t="n">
        <f aca="false">Q31/SUM(Q$3:Q$31)</f>
        <v>0.0169856235511804</v>
      </c>
      <c r="S31" s="26" t="n">
        <f aca="false">IF(Q31/SUM(Q$3:Q$31)=0,1,Q31/SUM(Q$3:Q$31))</f>
        <v>0.0169856235511804</v>
      </c>
      <c r="T31" s="23" t="n">
        <f aca="false">IF(S31=1,0,RANK(S31,S:S,0))</f>
        <v>24</v>
      </c>
      <c r="U31" s="27" t="n">
        <v>0</v>
      </c>
      <c r="V31" s="28" t="n">
        <f aca="false">RANK(U31,U:U,1)</f>
        <v>1</v>
      </c>
      <c r="W31" s="29" t="n">
        <f aca="false">SUM(E31,H31,J31,M31,O31,T31,V31)</f>
        <v>59</v>
      </c>
      <c r="X31" s="30" t="n">
        <f aca="false">RANK(W31,W:W,0)</f>
        <v>29</v>
      </c>
    </row>
    <row r="32" s="34" customFormat="true" ht="19.7" hidden="false" customHeight="false" outlineLevel="0" collapsed="false">
      <c r="A32" s="33"/>
      <c r="C32" s="35" t="n">
        <f aca="false">SUM(C3:C31)</f>
        <v>114293</v>
      </c>
      <c r="E32" s="36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</row>
  </sheetData>
  <mergeCells count="1">
    <mergeCell ref="A1:A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LibreOffice/6.3.2.2$Windows_x86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2018-01-31T13:19:11Z</dcterms:created>
  <dc:creator>Dmitrii Maltsev</dc:creator>
  <dc:description/>
  <dc:language>ru-RU</dc:language>
  <cp:lastModifiedBy/>
  <cp:lastPrinted>2020-10-30T06:56:17Z</cp:lastPrinted>
  <dcterms:modified xsi:type="dcterms:W3CDTF">2022-08-05T11:04:02Z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